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480" windowHeight="11640"/>
  </bookViews>
  <sheets>
    <sheet name="Feuil1" sheetId="1" r:id="rId1"/>
    <sheet name="lancer franc" sheetId="2" state="hidden" r:id="rId2"/>
    <sheet name="Feuil2" sheetId="3" r:id="rId3"/>
    <sheet name="Feuil3" sheetId="4" r:id="rId4"/>
  </sheets>
  <calcPr calcId="125725"/>
</workbook>
</file>

<file path=xl/calcChain.xml><?xml version="1.0" encoding="utf-8"?>
<calcChain xmlns="http://schemas.openxmlformats.org/spreadsheetml/2006/main">
  <c r="AB14" i="1"/>
  <c r="AB11"/>
  <c r="X9"/>
  <c r="X14"/>
  <c r="X6"/>
  <c r="X16"/>
  <c r="X7"/>
  <c r="X11"/>
  <c r="X8"/>
  <c r="Y19"/>
  <c r="Y6"/>
  <c r="Y7"/>
  <c r="Y8"/>
  <c r="Y9"/>
  <c r="Y10"/>
  <c r="Y11"/>
  <c r="Y12"/>
  <c r="Y13"/>
  <c r="Y14"/>
  <c r="Y15"/>
  <c r="Y16"/>
  <c r="Y5"/>
  <c r="W6"/>
  <c r="W7"/>
  <c r="W8"/>
  <c r="W9"/>
  <c r="W10"/>
  <c r="W11"/>
  <c r="W12"/>
  <c r="W13"/>
  <c r="W14"/>
  <c r="W15"/>
  <c r="W16"/>
  <c r="W5"/>
  <c r="AB10"/>
  <c r="X13"/>
  <c r="X10"/>
  <c r="X5"/>
  <c r="AB9"/>
  <c r="AB7"/>
  <c r="AB6"/>
  <c r="AB8"/>
  <c r="AB5"/>
  <c r="AB13"/>
  <c r="X12"/>
  <c r="AB12"/>
  <c r="AB15"/>
  <c r="X15"/>
  <c r="Y17"/>
  <c r="Y18"/>
  <c r="W17"/>
  <c r="W18"/>
  <c r="Z15" l="1"/>
  <c r="AA14"/>
  <c r="AA15"/>
  <c r="Z16"/>
  <c r="AA16"/>
  <c r="Z13"/>
  <c r="Z17"/>
  <c r="Z14"/>
  <c r="AA17"/>
  <c r="AB19"/>
  <c r="Z12"/>
  <c r="AA13"/>
  <c r="Z18"/>
  <c r="AA11"/>
  <c r="Z7"/>
  <c r="AA12"/>
  <c r="Z9"/>
  <c r="Z6"/>
  <c r="AA10"/>
  <c r="Z10"/>
  <c r="AA9"/>
  <c r="Z8"/>
  <c r="Z5"/>
  <c r="AA18"/>
  <c r="AA7"/>
  <c r="AA6"/>
  <c r="AA8"/>
  <c r="AA5"/>
  <c r="Z11"/>
  <c r="X19" l="1"/>
  <c r="AA19" l="1"/>
  <c r="W19"/>
  <c r="Z19" s="1"/>
</calcChain>
</file>

<file path=xl/comments1.xml><?xml version="1.0" encoding="utf-8"?>
<comments xmlns="http://schemas.openxmlformats.org/spreadsheetml/2006/main">
  <authors>
    <author>Karen Denniel</author>
  </authors>
  <commentList>
    <comment ref="I19" authorId="0">
      <text>
        <r>
          <rPr>
            <b/>
            <sz val="8"/>
            <color indexed="81"/>
            <rFont val="Tahoma"/>
            <family val="2"/>
          </rPr>
          <t>Karen Denniel:</t>
        </r>
        <r>
          <rPr>
            <sz val="8"/>
            <color indexed="81"/>
            <rFont val="Tahoma"/>
            <family val="2"/>
          </rPr>
          <t xml:space="preserve">
6 pts d'audrey</t>
        </r>
      </text>
    </comment>
  </commentList>
</comments>
</file>

<file path=xl/sharedStrings.xml><?xml version="1.0" encoding="utf-8"?>
<sst xmlns="http://schemas.openxmlformats.org/spreadsheetml/2006/main" count="203" uniqueCount="60">
  <si>
    <t>Karen</t>
  </si>
  <si>
    <t>Anne</t>
  </si>
  <si>
    <t>Resultats</t>
  </si>
  <si>
    <t>Domicile</t>
  </si>
  <si>
    <t>Exterieur</t>
  </si>
  <si>
    <t>Nbre de match joué</t>
  </si>
  <si>
    <t>Moyenne point/match</t>
  </si>
  <si>
    <t>Trophée</t>
  </si>
  <si>
    <t>Patricia</t>
  </si>
  <si>
    <t>Total points</t>
  </si>
  <si>
    <t>Stephanie</t>
  </si>
  <si>
    <t>Amélie</t>
  </si>
  <si>
    <t>Céline</t>
  </si>
  <si>
    <t>Moyenne faute/match</t>
  </si>
  <si>
    <t>nbre de fautes</t>
  </si>
  <si>
    <t>Babeth</t>
  </si>
  <si>
    <t>Genevieve</t>
  </si>
  <si>
    <t>Manue</t>
  </si>
  <si>
    <t>Reusite lancers francs</t>
  </si>
  <si>
    <t>Vihiers</t>
  </si>
  <si>
    <t>Argenton</t>
  </si>
  <si>
    <t>Marlène</t>
  </si>
  <si>
    <t>Date</t>
  </si>
  <si>
    <t>Equipe</t>
  </si>
  <si>
    <t>Marie</t>
  </si>
  <si>
    <t>Marie Paule</t>
  </si>
  <si>
    <t>Ophélie</t>
  </si>
  <si>
    <t>Lucie</t>
  </si>
  <si>
    <t>Machelles</t>
  </si>
  <si>
    <t>Chemillé</t>
  </si>
  <si>
    <t>ACBB</t>
  </si>
  <si>
    <t>St Laurent</t>
  </si>
  <si>
    <t>St Lambert p</t>
  </si>
  <si>
    <t>St Barthelemy</t>
  </si>
  <si>
    <t>-</t>
  </si>
  <si>
    <t>17/21</t>
  </si>
  <si>
    <t>RESULTATS 2016/2017</t>
  </si>
  <si>
    <t>26/43</t>
  </si>
  <si>
    <t>St paul</t>
  </si>
  <si>
    <t>Amical</t>
  </si>
  <si>
    <t>32/31</t>
  </si>
  <si>
    <t>39/60</t>
  </si>
  <si>
    <t>28/34</t>
  </si>
  <si>
    <t>58/26</t>
  </si>
  <si>
    <t>41/45</t>
  </si>
  <si>
    <t>Marie paule</t>
  </si>
  <si>
    <t>Babette</t>
  </si>
  <si>
    <t>26/33</t>
  </si>
  <si>
    <t>44/37</t>
  </si>
  <si>
    <t>20/26</t>
  </si>
  <si>
    <t>45/23</t>
  </si>
  <si>
    <t>35/40</t>
  </si>
  <si>
    <t>39/24</t>
  </si>
  <si>
    <t>16/40</t>
  </si>
  <si>
    <t>33/60</t>
  </si>
  <si>
    <t>33/26</t>
  </si>
  <si>
    <t>39/29</t>
  </si>
  <si>
    <t>40/39</t>
  </si>
  <si>
    <t>forfait</t>
  </si>
  <si>
    <t>46/22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</si>
</sst>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/>
    <xf numFmtId="0" fontId="1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0" borderId="0" xfId="0" applyFont="1"/>
    <xf numFmtId="14" fontId="0" fillId="2" borderId="1" xfId="0" applyNumberForma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4" fontId="0" fillId="2" borderId="2" xfId="0" applyNumberFormat="1" applyFill="1" applyBorder="1" applyAlignment="1">
      <alignment horizontal="center"/>
    </xf>
    <xf numFmtId="14" fontId="5" fillId="2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/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6" borderId="1" xfId="0" applyFill="1" applyBorder="1"/>
    <xf numFmtId="0" fontId="0" fillId="7" borderId="1" xfId="0" applyFill="1" applyBorder="1"/>
    <xf numFmtId="0" fontId="2" fillId="8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9" fontId="3" fillId="5" borderId="1" xfId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9" borderId="1" xfId="0" applyFill="1" applyBorder="1"/>
    <xf numFmtId="0" fontId="0" fillId="9" borderId="1" xfId="0" applyFill="1" applyBorder="1" applyAlignment="1">
      <alignment horizontal="center"/>
    </xf>
    <xf numFmtId="0" fontId="1" fillId="9" borderId="1" xfId="0" applyFont="1" applyFill="1" applyBorder="1" applyAlignment="1">
      <alignment horizontal="right" vertical="center"/>
    </xf>
    <xf numFmtId="0" fontId="0" fillId="10" borderId="1" xfId="0" applyFill="1" applyBorder="1"/>
    <xf numFmtId="0" fontId="5" fillId="10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1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13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2"/>
  <sheetViews>
    <sheetView tabSelected="1" zoomScale="70" zoomScaleNormal="70" workbookViewId="0">
      <pane xSplit="1" ySplit="4" topLeftCell="J5" activePane="bottomRight" state="frozen"/>
      <selection pane="topRight" activeCell="B1" sqref="B1"/>
      <selection pane="bottomLeft" activeCell="A5" sqref="A5"/>
      <selection pane="bottomRight" activeCell="X12" sqref="X12"/>
    </sheetView>
  </sheetViews>
  <sheetFormatPr baseColWidth="10" defaultRowHeight="12.75"/>
  <cols>
    <col min="1" max="1" width="17.85546875" customWidth="1"/>
    <col min="2" max="3" width="11.42578125" style="1" customWidth="1"/>
    <col min="4" max="4" width="13.85546875" style="1" customWidth="1"/>
    <col min="5" max="5" width="12" style="1" customWidth="1"/>
    <col min="6" max="7" width="11.42578125" style="1" customWidth="1"/>
    <col min="8" max="8" width="12.7109375" style="1" customWidth="1"/>
    <col min="9" max="9" width="12" style="1" customWidth="1"/>
    <col min="10" max="10" width="11.42578125" style="1" customWidth="1"/>
    <col min="11" max="17" width="11.42578125" customWidth="1"/>
    <col min="18" max="22" width="12.85546875" customWidth="1"/>
    <col min="23" max="24" width="11.42578125" style="1"/>
    <col min="28" max="28" width="11.42578125" style="15"/>
  </cols>
  <sheetData>
    <row r="1" spans="1:28" ht="18">
      <c r="A1" s="2"/>
      <c r="B1" s="40" t="s">
        <v>36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</row>
    <row r="2" spans="1:28" ht="18" customHeight="1">
      <c r="B2" s="46" t="s">
        <v>28</v>
      </c>
      <c r="C2" s="47"/>
      <c r="D2" s="46" t="s">
        <v>29</v>
      </c>
      <c r="E2" s="47"/>
      <c r="F2" s="46" t="s">
        <v>20</v>
      </c>
      <c r="G2" s="47"/>
      <c r="H2" s="48" t="s">
        <v>30</v>
      </c>
      <c r="I2" s="47"/>
      <c r="J2" s="45" t="s">
        <v>31</v>
      </c>
      <c r="K2" s="45"/>
      <c r="L2" s="48" t="s">
        <v>32</v>
      </c>
      <c r="M2" s="47"/>
      <c r="N2" s="46" t="s">
        <v>33</v>
      </c>
      <c r="O2" s="47"/>
      <c r="P2" s="46" t="s">
        <v>19</v>
      </c>
      <c r="Q2" s="47"/>
      <c r="R2" s="29" t="s">
        <v>19</v>
      </c>
      <c r="S2" s="35" t="s">
        <v>20</v>
      </c>
      <c r="T2" s="31" t="s">
        <v>38</v>
      </c>
      <c r="U2" s="33" t="s">
        <v>28</v>
      </c>
      <c r="V2" s="36" t="s">
        <v>38</v>
      </c>
      <c r="W2" s="42" t="s">
        <v>9</v>
      </c>
      <c r="X2" s="42" t="s">
        <v>14</v>
      </c>
      <c r="Y2" s="49" t="s">
        <v>5</v>
      </c>
      <c r="Z2" s="37" t="s">
        <v>6</v>
      </c>
      <c r="AA2" s="37" t="s">
        <v>13</v>
      </c>
      <c r="AB2" s="37" t="s">
        <v>18</v>
      </c>
    </row>
    <row r="3" spans="1:28" ht="18" customHeight="1">
      <c r="B3" s="3" t="s">
        <v>3</v>
      </c>
      <c r="C3" s="3" t="s">
        <v>4</v>
      </c>
      <c r="D3" s="3" t="s">
        <v>3</v>
      </c>
      <c r="E3" s="3" t="s">
        <v>4</v>
      </c>
      <c r="F3" s="3" t="s">
        <v>3</v>
      </c>
      <c r="G3" s="3" t="s">
        <v>4</v>
      </c>
      <c r="H3" s="7" t="s">
        <v>3</v>
      </c>
      <c r="I3" s="3" t="s">
        <v>4</v>
      </c>
      <c r="J3" s="3" t="s">
        <v>3</v>
      </c>
      <c r="K3" s="3" t="s">
        <v>4</v>
      </c>
      <c r="L3" s="7" t="s">
        <v>3</v>
      </c>
      <c r="M3" s="3" t="s">
        <v>4</v>
      </c>
      <c r="N3" s="3" t="s">
        <v>3</v>
      </c>
      <c r="O3" s="3" t="s">
        <v>4</v>
      </c>
      <c r="P3" s="3" t="s">
        <v>3</v>
      </c>
      <c r="Q3" s="3" t="s">
        <v>4</v>
      </c>
      <c r="R3" s="7" t="s">
        <v>7</v>
      </c>
      <c r="S3" s="7" t="s">
        <v>7</v>
      </c>
      <c r="T3" s="3" t="s">
        <v>39</v>
      </c>
      <c r="U3" s="3" t="s">
        <v>39</v>
      </c>
      <c r="V3" s="3" t="s">
        <v>39</v>
      </c>
      <c r="W3" s="43"/>
      <c r="X3" s="43"/>
      <c r="Y3" s="50"/>
      <c r="Z3" s="38"/>
      <c r="AA3" s="38"/>
      <c r="AB3" s="38"/>
    </row>
    <row r="4" spans="1:28" ht="18" customHeight="1">
      <c r="B4" s="9">
        <v>42775</v>
      </c>
      <c r="C4" s="9">
        <v>42640</v>
      </c>
      <c r="D4" s="9">
        <v>42649</v>
      </c>
      <c r="E4" s="9">
        <v>42796</v>
      </c>
      <c r="F4" s="6">
        <v>42670</v>
      </c>
      <c r="G4" s="6">
        <v>42817</v>
      </c>
      <c r="H4" s="8">
        <v>42831</v>
      </c>
      <c r="I4" s="8">
        <v>42682</v>
      </c>
      <c r="J4" s="6">
        <v>42845</v>
      </c>
      <c r="K4" s="6">
        <v>42821</v>
      </c>
      <c r="L4" s="8">
        <v>42712</v>
      </c>
      <c r="M4" s="8">
        <v>42859</v>
      </c>
      <c r="N4" s="6">
        <v>42747</v>
      </c>
      <c r="O4" s="6">
        <v>42866</v>
      </c>
      <c r="P4" s="6">
        <v>42887</v>
      </c>
      <c r="Q4" s="6">
        <v>42759</v>
      </c>
      <c r="R4" s="8">
        <v>42719</v>
      </c>
      <c r="S4" s="8">
        <v>42810</v>
      </c>
      <c r="T4" s="6">
        <v>42662</v>
      </c>
      <c r="U4" s="6">
        <v>42696</v>
      </c>
      <c r="V4" s="6">
        <v>42873</v>
      </c>
      <c r="W4" s="44"/>
      <c r="X4" s="44"/>
      <c r="Y4" s="51"/>
      <c r="Z4" s="39"/>
      <c r="AA4" s="39"/>
      <c r="AB4" s="39"/>
    </row>
    <row r="5" spans="1:28" s="5" customFormat="1" ht="18">
      <c r="A5" s="4" t="s">
        <v>0</v>
      </c>
      <c r="B5" s="13" t="s">
        <v>34</v>
      </c>
      <c r="C5" s="13">
        <v>2</v>
      </c>
      <c r="D5" s="13">
        <v>5</v>
      </c>
      <c r="E5" s="13" t="s">
        <v>34</v>
      </c>
      <c r="F5" s="13">
        <v>13</v>
      </c>
      <c r="G5" s="23" t="s">
        <v>58</v>
      </c>
      <c r="H5" s="12">
        <v>4</v>
      </c>
      <c r="I5" s="12" t="s">
        <v>34</v>
      </c>
      <c r="J5" s="23" t="s">
        <v>58</v>
      </c>
      <c r="K5" s="13">
        <v>4</v>
      </c>
      <c r="L5" s="12">
        <v>4</v>
      </c>
      <c r="M5" s="13" t="s">
        <v>34</v>
      </c>
      <c r="N5" s="13">
        <v>14</v>
      </c>
      <c r="O5" s="13" t="s">
        <v>34</v>
      </c>
      <c r="P5" s="13" t="s">
        <v>34</v>
      </c>
      <c r="Q5" s="13">
        <v>0</v>
      </c>
      <c r="R5" s="12">
        <v>3</v>
      </c>
      <c r="S5" s="12" t="s">
        <v>34</v>
      </c>
      <c r="T5" s="13">
        <v>7</v>
      </c>
      <c r="U5" s="13">
        <v>11</v>
      </c>
      <c r="V5" s="13" t="s">
        <v>34</v>
      </c>
      <c r="W5" s="18">
        <f>SUM(B5:V5)</f>
        <v>67</v>
      </c>
      <c r="X5" s="18">
        <f>1+1+2</f>
        <v>4</v>
      </c>
      <c r="Y5" s="19">
        <f>SUMIF(B5:V5,"&gt;=0",$B$22:$V$22)</f>
        <v>11</v>
      </c>
      <c r="Z5" s="14">
        <f t="shared" ref="Z5:Z18" si="0">W5/Y5</f>
        <v>6.0909090909090908</v>
      </c>
      <c r="AA5" s="14">
        <f t="shared" ref="AA5:AA18" si="1">X5/Y5</f>
        <v>0.36363636363636365</v>
      </c>
      <c r="AB5" s="20">
        <f>(1+3+2+1+0)/(4+4+2+2+2)</f>
        <v>0.5</v>
      </c>
    </row>
    <row r="6" spans="1:28" s="5" customFormat="1" ht="18">
      <c r="A6" s="4" t="s">
        <v>10</v>
      </c>
      <c r="B6" s="13">
        <v>7</v>
      </c>
      <c r="C6" s="13">
        <v>4</v>
      </c>
      <c r="D6" s="13" t="s">
        <v>34</v>
      </c>
      <c r="E6" s="13" t="s">
        <v>34</v>
      </c>
      <c r="F6" s="13" t="s">
        <v>34</v>
      </c>
      <c r="G6" s="23" t="s">
        <v>58</v>
      </c>
      <c r="H6" s="12" t="s">
        <v>34</v>
      </c>
      <c r="I6" s="12">
        <v>8</v>
      </c>
      <c r="J6" s="23" t="s">
        <v>58</v>
      </c>
      <c r="K6" s="13" t="s">
        <v>34</v>
      </c>
      <c r="L6" s="12">
        <v>6</v>
      </c>
      <c r="M6" s="13">
        <v>8</v>
      </c>
      <c r="N6" s="13" t="s">
        <v>34</v>
      </c>
      <c r="O6" s="13">
        <v>12</v>
      </c>
      <c r="P6" s="13">
        <v>4</v>
      </c>
      <c r="Q6" s="13">
        <v>4</v>
      </c>
      <c r="R6" s="12">
        <v>13</v>
      </c>
      <c r="S6" s="12">
        <v>6</v>
      </c>
      <c r="T6" s="13">
        <v>4</v>
      </c>
      <c r="U6" s="13">
        <v>4</v>
      </c>
      <c r="V6" s="13">
        <v>6</v>
      </c>
      <c r="W6" s="18">
        <f t="shared" ref="W6:W16" si="2">SUM(B6:V6)</f>
        <v>86</v>
      </c>
      <c r="X6" s="18">
        <f>1+3+1+1+1+2+1+2+2+1</f>
        <v>15</v>
      </c>
      <c r="Y6" s="19">
        <f t="shared" ref="Y6:Y16" si="3">SUMIF(B6:V6,"&gt;=0",$B$22:$V$22)</f>
        <v>13</v>
      </c>
      <c r="Z6" s="14">
        <f t="shared" si="0"/>
        <v>6.615384615384615</v>
      </c>
      <c r="AA6" s="14">
        <f t="shared" si="1"/>
        <v>1.1538461538461537</v>
      </c>
      <c r="AB6" s="20">
        <f>(2+0+1+0+1)/(4+1+2+2+2)</f>
        <v>0.36363636363636365</v>
      </c>
    </row>
    <row r="7" spans="1:28" s="5" customFormat="1" ht="18">
      <c r="A7" s="4" t="s">
        <v>17</v>
      </c>
      <c r="B7" s="13">
        <v>5</v>
      </c>
      <c r="C7" s="13" t="s">
        <v>34</v>
      </c>
      <c r="D7" s="13">
        <v>6</v>
      </c>
      <c r="E7" s="13">
        <v>6</v>
      </c>
      <c r="F7" s="13">
        <v>8</v>
      </c>
      <c r="G7" s="23" t="s">
        <v>58</v>
      </c>
      <c r="H7" s="12">
        <v>2</v>
      </c>
      <c r="I7" s="12" t="s">
        <v>34</v>
      </c>
      <c r="J7" s="23" t="s">
        <v>58</v>
      </c>
      <c r="K7" s="13" t="s">
        <v>34</v>
      </c>
      <c r="L7" s="12">
        <v>11</v>
      </c>
      <c r="M7" s="13">
        <v>5</v>
      </c>
      <c r="N7" s="13">
        <v>2</v>
      </c>
      <c r="O7" s="13" t="s">
        <v>34</v>
      </c>
      <c r="P7" s="13">
        <v>6</v>
      </c>
      <c r="Q7" s="13" t="s">
        <v>34</v>
      </c>
      <c r="R7" s="12">
        <v>3</v>
      </c>
      <c r="S7" s="12">
        <v>4</v>
      </c>
      <c r="T7" s="13">
        <v>9</v>
      </c>
      <c r="U7" s="13">
        <v>8</v>
      </c>
      <c r="V7" s="13">
        <v>2</v>
      </c>
      <c r="W7" s="18">
        <f t="shared" si="2"/>
        <v>77</v>
      </c>
      <c r="X7" s="18">
        <f>1+2+1+2+3+1+1+1+1+3</f>
        <v>16</v>
      </c>
      <c r="Y7" s="19">
        <f t="shared" si="3"/>
        <v>14</v>
      </c>
      <c r="Z7" s="14">
        <f t="shared" si="0"/>
        <v>5.5</v>
      </c>
      <c r="AA7" s="14">
        <f t="shared" si="1"/>
        <v>1.1428571428571428</v>
      </c>
      <c r="AB7" s="20">
        <f>(1+0+0+1)/(4+4+2+2)</f>
        <v>0.16666666666666666</v>
      </c>
    </row>
    <row r="8" spans="1:28" s="5" customFormat="1" ht="18">
      <c r="A8" s="4" t="s">
        <v>8</v>
      </c>
      <c r="B8" s="13" t="s">
        <v>34</v>
      </c>
      <c r="C8" s="13">
        <v>0</v>
      </c>
      <c r="D8" s="13" t="s">
        <v>34</v>
      </c>
      <c r="E8" s="13">
        <v>0</v>
      </c>
      <c r="F8" s="13">
        <v>6</v>
      </c>
      <c r="G8" s="23" t="s">
        <v>58</v>
      </c>
      <c r="H8" s="12">
        <v>6</v>
      </c>
      <c r="I8" s="12">
        <v>0</v>
      </c>
      <c r="J8" s="23" t="s">
        <v>58</v>
      </c>
      <c r="K8" s="13">
        <v>2</v>
      </c>
      <c r="L8" s="12">
        <v>4</v>
      </c>
      <c r="M8" s="13">
        <v>2</v>
      </c>
      <c r="N8" s="13" t="s">
        <v>34</v>
      </c>
      <c r="O8" s="13">
        <v>0</v>
      </c>
      <c r="P8" s="13" t="s">
        <v>34</v>
      </c>
      <c r="Q8" s="13">
        <v>5</v>
      </c>
      <c r="R8" s="12">
        <v>4</v>
      </c>
      <c r="S8" s="12">
        <v>0</v>
      </c>
      <c r="T8" s="13" t="s">
        <v>34</v>
      </c>
      <c r="U8" s="13">
        <v>0</v>
      </c>
      <c r="V8" s="13">
        <v>4</v>
      </c>
      <c r="W8" s="18">
        <f t="shared" si="2"/>
        <v>33</v>
      </c>
      <c r="X8" s="18">
        <f>1+3+1+3+3+4+1+1</f>
        <v>17</v>
      </c>
      <c r="Y8" s="19">
        <f t="shared" si="3"/>
        <v>14</v>
      </c>
      <c r="Z8" s="14">
        <f t="shared" si="0"/>
        <v>2.3571428571428572</v>
      </c>
      <c r="AA8" s="14">
        <f t="shared" si="1"/>
        <v>1.2142857142857142</v>
      </c>
      <c r="AB8" s="20">
        <f>(0+0+2+1)/(4+2+3+3)</f>
        <v>0.25</v>
      </c>
    </row>
    <row r="9" spans="1:28" s="5" customFormat="1" ht="18">
      <c r="A9" s="4" t="s">
        <v>1</v>
      </c>
      <c r="B9" s="13">
        <v>5</v>
      </c>
      <c r="C9" s="13">
        <v>4</v>
      </c>
      <c r="D9" s="13">
        <v>7</v>
      </c>
      <c r="E9" s="13">
        <v>2</v>
      </c>
      <c r="F9" s="13">
        <v>4</v>
      </c>
      <c r="G9" s="23" t="s">
        <v>58</v>
      </c>
      <c r="H9" s="12">
        <v>4</v>
      </c>
      <c r="I9" s="12">
        <v>3</v>
      </c>
      <c r="J9" s="23" t="s">
        <v>58</v>
      </c>
      <c r="K9" s="13">
        <v>5</v>
      </c>
      <c r="L9" s="12">
        <v>2</v>
      </c>
      <c r="M9" s="13" t="s">
        <v>34</v>
      </c>
      <c r="N9" s="13">
        <v>2</v>
      </c>
      <c r="O9" s="13">
        <v>2</v>
      </c>
      <c r="P9" s="13">
        <v>6</v>
      </c>
      <c r="Q9" s="13">
        <v>4</v>
      </c>
      <c r="R9" s="12" t="s">
        <v>34</v>
      </c>
      <c r="S9" s="12">
        <v>2</v>
      </c>
      <c r="T9" s="13">
        <v>0</v>
      </c>
      <c r="U9" s="13">
        <v>5</v>
      </c>
      <c r="V9" s="13" t="s">
        <v>34</v>
      </c>
      <c r="W9" s="18">
        <f t="shared" si="2"/>
        <v>57</v>
      </c>
      <c r="X9" s="18">
        <f>3+4+4+2+1+2+5+1+1+3+3+3</f>
        <v>32</v>
      </c>
      <c r="Y9" s="19">
        <f t="shared" si="3"/>
        <v>16</v>
      </c>
      <c r="Z9" s="14">
        <f t="shared" si="0"/>
        <v>3.5625</v>
      </c>
      <c r="AA9" s="14">
        <f t="shared" si="1"/>
        <v>2</v>
      </c>
      <c r="AB9" s="20">
        <f>(0+1+1+1)/(2+1+2+2)</f>
        <v>0.42857142857142855</v>
      </c>
    </row>
    <row r="10" spans="1:28" s="5" customFormat="1" ht="18">
      <c r="A10" s="4" t="s">
        <v>16</v>
      </c>
      <c r="B10" s="13">
        <v>2</v>
      </c>
      <c r="C10" s="13">
        <v>2</v>
      </c>
      <c r="D10" s="13">
        <v>0</v>
      </c>
      <c r="E10" s="13">
        <v>7</v>
      </c>
      <c r="F10" s="13">
        <v>4</v>
      </c>
      <c r="G10" s="23" t="s">
        <v>58</v>
      </c>
      <c r="H10" s="12">
        <v>10</v>
      </c>
      <c r="I10" s="12">
        <v>6</v>
      </c>
      <c r="J10" s="23" t="s">
        <v>58</v>
      </c>
      <c r="K10" s="13">
        <v>8</v>
      </c>
      <c r="L10" s="12">
        <v>10</v>
      </c>
      <c r="M10" s="13">
        <v>8</v>
      </c>
      <c r="N10" s="13" t="s">
        <v>34</v>
      </c>
      <c r="O10" s="13">
        <v>2</v>
      </c>
      <c r="P10" s="13" t="s">
        <v>34</v>
      </c>
      <c r="Q10" s="13">
        <v>3</v>
      </c>
      <c r="R10" s="12" t="s">
        <v>34</v>
      </c>
      <c r="S10" s="12">
        <v>0</v>
      </c>
      <c r="T10" s="13">
        <v>6</v>
      </c>
      <c r="U10" s="13">
        <v>6</v>
      </c>
      <c r="V10" s="13">
        <v>4</v>
      </c>
      <c r="W10" s="18">
        <f t="shared" si="2"/>
        <v>78</v>
      </c>
      <c r="X10" s="18">
        <f>5+1+1+2+1+3+1</f>
        <v>14</v>
      </c>
      <c r="Y10" s="19">
        <f t="shared" si="3"/>
        <v>16</v>
      </c>
      <c r="Z10" s="14">
        <f t="shared" si="0"/>
        <v>4.875</v>
      </c>
      <c r="AA10" s="14">
        <f t="shared" si="1"/>
        <v>0.875</v>
      </c>
      <c r="AB10" s="20">
        <f>(2+1+1+1)/(3+6+3+4)</f>
        <v>0.3125</v>
      </c>
    </row>
    <row r="11" spans="1:28" s="5" customFormat="1" ht="18">
      <c r="A11" s="4" t="s">
        <v>12</v>
      </c>
      <c r="B11" s="13">
        <v>11</v>
      </c>
      <c r="C11" s="13" t="s">
        <v>34</v>
      </c>
      <c r="D11" s="13" t="s">
        <v>34</v>
      </c>
      <c r="E11" s="13">
        <v>12</v>
      </c>
      <c r="F11" s="13" t="s">
        <v>34</v>
      </c>
      <c r="G11" s="23" t="s">
        <v>58</v>
      </c>
      <c r="H11" s="12">
        <v>13</v>
      </c>
      <c r="I11" s="12" t="s">
        <v>34</v>
      </c>
      <c r="J11" s="23" t="s">
        <v>58</v>
      </c>
      <c r="K11" s="13">
        <v>12</v>
      </c>
      <c r="L11" s="12">
        <v>4</v>
      </c>
      <c r="M11" s="13">
        <v>4</v>
      </c>
      <c r="N11" s="13">
        <v>6</v>
      </c>
      <c r="O11" s="13">
        <v>16</v>
      </c>
      <c r="P11" s="13">
        <v>17</v>
      </c>
      <c r="Q11" s="13" t="s">
        <v>34</v>
      </c>
      <c r="R11" s="12">
        <v>1</v>
      </c>
      <c r="S11" s="12" t="s">
        <v>34</v>
      </c>
      <c r="T11" s="13" t="s">
        <v>34</v>
      </c>
      <c r="U11" s="13">
        <v>15</v>
      </c>
      <c r="V11" s="13">
        <v>13</v>
      </c>
      <c r="W11" s="18">
        <f t="shared" si="2"/>
        <v>124</v>
      </c>
      <c r="X11" s="18">
        <f>2+1+3+1+2+3+1+2+1+2</f>
        <v>18</v>
      </c>
      <c r="Y11" s="19">
        <f t="shared" si="3"/>
        <v>12</v>
      </c>
      <c r="Z11" s="14">
        <f t="shared" si="0"/>
        <v>10.333333333333334</v>
      </c>
      <c r="AA11" s="14">
        <f t="shared" si="1"/>
        <v>1.5</v>
      </c>
      <c r="AB11" s="20">
        <f>(3+1+1+0+1+0+5+1)/(6+6+5+9+4+4+12+4)</f>
        <v>0.24</v>
      </c>
    </row>
    <row r="12" spans="1:28" s="5" customFormat="1" ht="18">
      <c r="A12" s="4" t="s">
        <v>11</v>
      </c>
      <c r="B12" s="13" t="s">
        <v>34</v>
      </c>
      <c r="C12" s="13">
        <v>3</v>
      </c>
      <c r="D12" s="13">
        <v>6</v>
      </c>
      <c r="E12" s="13" t="s">
        <v>34</v>
      </c>
      <c r="F12" s="13">
        <v>4</v>
      </c>
      <c r="G12" s="23" t="s">
        <v>58</v>
      </c>
      <c r="H12" s="12" t="s">
        <v>34</v>
      </c>
      <c r="I12" s="12" t="s">
        <v>34</v>
      </c>
      <c r="J12" s="23" t="s">
        <v>58</v>
      </c>
      <c r="K12" s="13" t="s">
        <v>34</v>
      </c>
      <c r="L12" s="12" t="s">
        <v>34</v>
      </c>
      <c r="M12" s="13" t="s">
        <v>34</v>
      </c>
      <c r="N12" s="13">
        <v>4</v>
      </c>
      <c r="O12" s="13" t="s">
        <v>34</v>
      </c>
      <c r="P12" s="13" t="s">
        <v>34</v>
      </c>
      <c r="Q12" s="13" t="s">
        <v>34</v>
      </c>
      <c r="R12" s="12">
        <v>0</v>
      </c>
      <c r="S12" s="12">
        <v>0</v>
      </c>
      <c r="T12" s="13">
        <v>4</v>
      </c>
      <c r="U12" s="13">
        <v>9</v>
      </c>
      <c r="V12" s="13" t="s">
        <v>34</v>
      </c>
      <c r="W12" s="18">
        <f t="shared" si="2"/>
        <v>30</v>
      </c>
      <c r="X12" s="18">
        <f>1+2+1+3+3</f>
        <v>10</v>
      </c>
      <c r="Y12" s="19">
        <f t="shared" si="3"/>
        <v>8</v>
      </c>
      <c r="Z12" s="14">
        <f t="shared" ref="Z12" si="4">W12/Y12</f>
        <v>3.75</v>
      </c>
      <c r="AA12" s="14">
        <f t="shared" ref="AA12" si="5">X12/Y12</f>
        <v>1.25</v>
      </c>
      <c r="AB12" s="20">
        <f>(2+2)/(2+4)</f>
        <v>0.66666666666666663</v>
      </c>
    </row>
    <row r="13" spans="1:28" s="5" customFormat="1" ht="18">
      <c r="A13" s="4" t="s">
        <v>24</v>
      </c>
      <c r="B13" s="13">
        <v>2</v>
      </c>
      <c r="C13" s="13">
        <v>0</v>
      </c>
      <c r="D13" s="13">
        <v>2</v>
      </c>
      <c r="E13" s="13" t="s">
        <v>34</v>
      </c>
      <c r="F13" s="13">
        <v>0</v>
      </c>
      <c r="G13" s="23" t="s">
        <v>58</v>
      </c>
      <c r="H13" s="12">
        <v>0</v>
      </c>
      <c r="I13" s="12">
        <v>0</v>
      </c>
      <c r="J13" s="23" t="s">
        <v>58</v>
      </c>
      <c r="K13" s="13">
        <v>2</v>
      </c>
      <c r="L13" s="12" t="s">
        <v>34</v>
      </c>
      <c r="M13" s="13" t="s">
        <v>34</v>
      </c>
      <c r="N13" s="13">
        <v>2</v>
      </c>
      <c r="O13" s="13">
        <v>0</v>
      </c>
      <c r="P13" s="13">
        <v>0</v>
      </c>
      <c r="Q13" s="13" t="s">
        <v>34</v>
      </c>
      <c r="R13" s="12" t="s">
        <v>34</v>
      </c>
      <c r="S13" s="12" t="s">
        <v>34</v>
      </c>
      <c r="T13" s="13" t="s">
        <v>34</v>
      </c>
      <c r="U13" s="13" t="s">
        <v>34</v>
      </c>
      <c r="V13" s="13" t="s">
        <v>34</v>
      </c>
      <c r="W13" s="18">
        <f t="shared" si="2"/>
        <v>8</v>
      </c>
      <c r="X13" s="18">
        <f>1+1+1+1+1</f>
        <v>5</v>
      </c>
      <c r="Y13" s="19">
        <f t="shared" si="3"/>
        <v>10</v>
      </c>
      <c r="Z13" s="14">
        <f t="shared" ref="Z13" si="6">W13/Y13</f>
        <v>0.8</v>
      </c>
      <c r="AA13" s="14">
        <f t="shared" ref="AA13" si="7">X13/Y13</f>
        <v>0.5</v>
      </c>
      <c r="AB13" s="20">
        <f>(0+0)/(2+2)</f>
        <v>0</v>
      </c>
    </row>
    <row r="14" spans="1:28" s="5" customFormat="1" ht="18">
      <c r="A14" s="4" t="s">
        <v>26</v>
      </c>
      <c r="B14" s="13">
        <v>5</v>
      </c>
      <c r="C14" s="13">
        <v>2</v>
      </c>
      <c r="D14" s="13">
        <v>0</v>
      </c>
      <c r="E14" s="13">
        <v>3</v>
      </c>
      <c r="F14" s="13" t="s">
        <v>34</v>
      </c>
      <c r="G14" s="23" t="s">
        <v>58</v>
      </c>
      <c r="H14" s="12" t="s">
        <v>34</v>
      </c>
      <c r="I14" s="12">
        <v>5</v>
      </c>
      <c r="J14" s="23" t="s">
        <v>58</v>
      </c>
      <c r="K14" s="13" t="s">
        <v>34</v>
      </c>
      <c r="L14" s="12" t="s">
        <v>34</v>
      </c>
      <c r="M14" s="13">
        <v>6</v>
      </c>
      <c r="N14" s="13">
        <v>8</v>
      </c>
      <c r="O14" s="13">
        <v>3</v>
      </c>
      <c r="P14" s="13">
        <v>9</v>
      </c>
      <c r="Q14" s="13">
        <v>2</v>
      </c>
      <c r="R14" s="12" t="s">
        <v>34</v>
      </c>
      <c r="S14" s="12">
        <v>4</v>
      </c>
      <c r="T14" s="13">
        <v>2</v>
      </c>
      <c r="U14" s="13" t="s">
        <v>34</v>
      </c>
      <c r="V14" s="13">
        <v>7</v>
      </c>
      <c r="W14" s="18">
        <f t="shared" si="2"/>
        <v>56</v>
      </c>
      <c r="X14" s="18">
        <f>1+3+2+2+2+1+2+1+1</f>
        <v>15</v>
      </c>
      <c r="Y14" s="19">
        <f t="shared" si="3"/>
        <v>13</v>
      </c>
      <c r="Z14" s="14">
        <f t="shared" ref="Z14:Z17" si="8">W14/Y14</f>
        <v>4.3076923076923075</v>
      </c>
      <c r="AA14" s="14">
        <f t="shared" ref="AA14:AA17" si="9">X14/Y14</f>
        <v>1.1538461538461537</v>
      </c>
      <c r="AB14" s="20">
        <f>(0+0+2+1+1+1+1+1)/(2+6+6+6+2+4+3+3)</f>
        <v>0.21875</v>
      </c>
    </row>
    <row r="15" spans="1:28" s="5" customFormat="1" ht="18">
      <c r="A15" s="4" t="s">
        <v>27</v>
      </c>
      <c r="B15" s="13" t="s">
        <v>34</v>
      </c>
      <c r="C15" s="13">
        <v>0</v>
      </c>
      <c r="D15" s="13" t="s">
        <v>34</v>
      </c>
      <c r="E15" s="13" t="s">
        <v>34</v>
      </c>
      <c r="F15" s="13">
        <v>0</v>
      </c>
      <c r="G15" s="23" t="s">
        <v>58</v>
      </c>
      <c r="H15" s="12" t="s">
        <v>34</v>
      </c>
      <c r="I15" s="12" t="s">
        <v>34</v>
      </c>
      <c r="J15" s="23" t="s">
        <v>58</v>
      </c>
      <c r="K15" s="13" t="s">
        <v>34</v>
      </c>
      <c r="L15" s="12" t="s">
        <v>34</v>
      </c>
      <c r="M15" s="13" t="s">
        <v>34</v>
      </c>
      <c r="N15" s="13" t="s">
        <v>34</v>
      </c>
      <c r="O15" s="13" t="s">
        <v>34</v>
      </c>
      <c r="P15" s="13" t="s">
        <v>34</v>
      </c>
      <c r="Q15" s="13" t="s">
        <v>34</v>
      </c>
      <c r="R15" s="12" t="s">
        <v>34</v>
      </c>
      <c r="S15" s="12" t="s">
        <v>34</v>
      </c>
      <c r="T15" s="13" t="s">
        <v>34</v>
      </c>
      <c r="U15" s="13" t="s">
        <v>34</v>
      </c>
      <c r="V15" s="13" t="s">
        <v>34</v>
      </c>
      <c r="W15" s="18">
        <f t="shared" si="2"/>
        <v>0</v>
      </c>
      <c r="X15" s="18">
        <f>2</f>
        <v>2</v>
      </c>
      <c r="Y15" s="19">
        <f t="shared" si="3"/>
        <v>2</v>
      </c>
      <c r="Z15" s="14">
        <f t="shared" ref="Z15:Z16" si="10">W15/Y15</f>
        <v>0</v>
      </c>
      <c r="AA15" s="14">
        <f t="shared" ref="AA15:AA16" si="11">X15/Y15</f>
        <v>1</v>
      </c>
      <c r="AB15" s="20">
        <f>(0)/(2)</f>
        <v>0</v>
      </c>
    </row>
    <row r="16" spans="1:28" s="5" customFormat="1" ht="18">
      <c r="A16" s="4" t="s">
        <v>46</v>
      </c>
      <c r="B16" s="13">
        <v>8</v>
      </c>
      <c r="C16" s="13"/>
      <c r="D16" s="13"/>
      <c r="E16" s="13">
        <v>3</v>
      </c>
      <c r="F16" s="13"/>
      <c r="G16" s="23" t="s">
        <v>58</v>
      </c>
      <c r="H16" s="12" t="s">
        <v>34</v>
      </c>
      <c r="I16" s="12"/>
      <c r="J16" s="23" t="s">
        <v>58</v>
      </c>
      <c r="K16" s="13">
        <v>2</v>
      </c>
      <c r="L16" s="12"/>
      <c r="M16" s="13">
        <v>0</v>
      </c>
      <c r="N16" s="13">
        <v>6</v>
      </c>
      <c r="O16" s="13">
        <v>4</v>
      </c>
      <c r="P16" s="13">
        <v>4</v>
      </c>
      <c r="Q16" s="13">
        <v>2</v>
      </c>
      <c r="R16" s="12">
        <v>2</v>
      </c>
      <c r="S16" s="12" t="s">
        <v>34</v>
      </c>
      <c r="T16" s="13"/>
      <c r="U16" s="13"/>
      <c r="V16" s="13">
        <v>4</v>
      </c>
      <c r="W16" s="18">
        <f t="shared" si="2"/>
        <v>35</v>
      </c>
      <c r="X16" s="18">
        <f>2+2+1+1+3+4+3+2</f>
        <v>18</v>
      </c>
      <c r="Y16" s="19">
        <f t="shared" si="3"/>
        <v>10</v>
      </c>
      <c r="Z16" s="14">
        <f t="shared" si="10"/>
        <v>3.5</v>
      </c>
      <c r="AA16" s="14">
        <f t="shared" si="11"/>
        <v>1.8</v>
      </c>
      <c r="AB16" s="20"/>
    </row>
    <row r="17" spans="1:28" s="5" customFormat="1" ht="18" hidden="1">
      <c r="A17" s="4" t="s">
        <v>45</v>
      </c>
      <c r="B17" s="13"/>
      <c r="C17" s="13"/>
      <c r="D17" s="13"/>
      <c r="E17" s="13"/>
      <c r="F17" s="13"/>
      <c r="G17" s="23" t="s">
        <v>58</v>
      </c>
      <c r="H17" s="12"/>
      <c r="I17" s="12"/>
      <c r="J17" s="23" t="s">
        <v>58</v>
      </c>
      <c r="K17" s="13"/>
      <c r="L17" s="12"/>
      <c r="M17" s="13"/>
      <c r="N17" s="13"/>
      <c r="O17" s="13"/>
      <c r="P17" s="13"/>
      <c r="Q17" s="13"/>
      <c r="R17" s="12"/>
      <c r="S17" s="12"/>
      <c r="T17" s="13"/>
      <c r="U17" s="13"/>
      <c r="V17" s="13"/>
      <c r="W17" s="18">
        <f t="shared" ref="W17" si="12">SUM(B17:T17)</f>
        <v>0</v>
      </c>
      <c r="X17" s="18"/>
      <c r="Y17" s="19">
        <f t="shared" ref="Y17:Y18" si="13">SUMIF(B17:U17,"&gt;=0",$B$22:$U$22)</f>
        <v>0</v>
      </c>
      <c r="Z17" s="14" t="e">
        <f t="shared" si="8"/>
        <v>#DIV/0!</v>
      </c>
      <c r="AA17" s="14" t="e">
        <f t="shared" si="9"/>
        <v>#DIV/0!</v>
      </c>
      <c r="AB17" s="20"/>
    </row>
    <row r="18" spans="1:28" s="5" customFormat="1" ht="18" hidden="1">
      <c r="A18" s="4" t="s">
        <v>21</v>
      </c>
      <c r="B18" s="13"/>
      <c r="C18" s="13"/>
      <c r="D18" s="13"/>
      <c r="E18" s="13"/>
      <c r="F18" s="13"/>
      <c r="G18" s="23" t="s">
        <v>58</v>
      </c>
      <c r="H18" s="12"/>
      <c r="I18" s="12"/>
      <c r="J18" s="23" t="s">
        <v>58</v>
      </c>
      <c r="K18" s="13"/>
      <c r="L18" s="12"/>
      <c r="M18" s="13"/>
      <c r="N18" s="13"/>
      <c r="O18" s="13"/>
      <c r="P18" s="13"/>
      <c r="Q18" s="13"/>
      <c r="R18" s="12"/>
      <c r="S18" s="12"/>
      <c r="T18" s="13"/>
      <c r="U18" s="13"/>
      <c r="V18" s="13"/>
      <c r="W18" s="18">
        <f t="shared" ref="W18" si="14">SUM(B18:T18)</f>
        <v>0</v>
      </c>
      <c r="X18" s="18"/>
      <c r="Y18" s="19">
        <f t="shared" si="13"/>
        <v>0</v>
      </c>
      <c r="Z18" s="14" t="e">
        <f t="shared" si="0"/>
        <v>#DIV/0!</v>
      </c>
      <c r="AA18" s="14" t="e">
        <f t="shared" si="1"/>
        <v>#DIV/0!</v>
      </c>
      <c r="AB18" s="20"/>
    </row>
    <row r="19" spans="1:28" s="11" customFormat="1" ht="18">
      <c r="A19" s="10" t="s">
        <v>2</v>
      </c>
      <c r="B19" s="32" t="s">
        <v>50</v>
      </c>
      <c r="C19" s="30" t="s">
        <v>35</v>
      </c>
      <c r="D19" s="30" t="s">
        <v>37</v>
      </c>
      <c r="E19" s="30" t="s">
        <v>54</v>
      </c>
      <c r="F19" s="30" t="s">
        <v>41</v>
      </c>
      <c r="G19" s="23" t="s">
        <v>58</v>
      </c>
      <c r="H19" s="32" t="s">
        <v>52</v>
      </c>
      <c r="I19" s="34" t="s">
        <v>42</v>
      </c>
      <c r="J19" s="23" t="s">
        <v>58</v>
      </c>
      <c r="K19" s="30" t="s">
        <v>51</v>
      </c>
      <c r="L19" s="30" t="s">
        <v>44</v>
      </c>
      <c r="M19" s="32" t="s">
        <v>55</v>
      </c>
      <c r="N19" s="32" t="s">
        <v>48</v>
      </c>
      <c r="O19" s="32" t="s">
        <v>56</v>
      </c>
      <c r="P19" s="32" t="s">
        <v>59</v>
      </c>
      <c r="Q19" s="30" t="s">
        <v>49</v>
      </c>
      <c r="R19" s="30" t="s">
        <v>47</v>
      </c>
      <c r="S19" s="30" t="s">
        <v>53</v>
      </c>
      <c r="T19" s="32" t="s">
        <v>40</v>
      </c>
      <c r="U19" s="32" t="s">
        <v>43</v>
      </c>
      <c r="V19" s="32" t="s">
        <v>57</v>
      </c>
      <c r="W19" s="18">
        <f>SUM(W5:W18)</f>
        <v>651</v>
      </c>
      <c r="X19" s="18">
        <f>SUM(X5:X18)</f>
        <v>166</v>
      </c>
      <c r="Y19" s="19">
        <f>SUM(B22:V22)</f>
        <v>19</v>
      </c>
      <c r="Z19" s="14">
        <f t="shared" ref="Z19" si="15">W19/Y19</f>
        <v>34.263157894736842</v>
      </c>
      <c r="AA19" s="14">
        <f>X19/Y19</f>
        <v>8.7368421052631575</v>
      </c>
      <c r="AB19" s="20">
        <f>AVERAGE(AB5:AB18)</f>
        <v>0.2860719205037387</v>
      </c>
    </row>
    <row r="21" spans="1:28"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8">
      <c r="B22" s="1">
        <v>1</v>
      </c>
      <c r="C22" s="1">
        <v>1</v>
      </c>
      <c r="D22" s="1">
        <v>1</v>
      </c>
      <c r="E22" s="1">
        <v>1</v>
      </c>
      <c r="F22" s="1">
        <v>1</v>
      </c>
      <c r="H22" s="1">
        <v>1</v>
      </c>
      <c r="I22" s="1">
        <v>1</v>
      </c>
      <c r="K22" s="15">
        <v>1</v>
      </c>
      <c r="L22" s="1">
        <v>1</v>
      </c>
      <c r="M22" s="1">
        <v>1</v>
      </c>
      <c r="N22" s="1">
        <v>1</v>
      </c>
      <c r="O22" s="1">
        <v>1</v>
      </c>
      <c r="P22" s="1">
        <v>1</v>
      </c>
      <c r="Q22" s="1">
        <v>1</v>
      </c>
      <c r="R22" s="15">
        <v>1</v>
      </c>
      <c r="S22" s="15">
        <v>1</v>
      </c>
      <c r="T22" s="15">
        <v>1</v>
      </c>
      <c r="U22" s="15">
        <v>1</v>
      </c>
      <c r="V22" s="15">
        <v>1</v>
      </c>
    </row>
  </sheetData>
  <mergeCells count="15">
    <mergeCell ref="AB2:AB4"/>
    <mergeCell ref="B1:AB1"/>
    <mergeCell ref="AA2:AA4"/>
    <mergeCell ref="X2:X4"/>
    <mergeCell ref="Z2:Z4"/>
    <mergeCell ref="W2:W4"/>
    <mergeCell ref="J2:K2"/>
    <mergeCell ref="B2:C2"/>
    <mergeCell ref="D2:E2"/>
    <mergeCell ref="F2:G2"/>
    <mergeCell ref="H2:I2"/>
    <mergeCell ref="Y2:Y4"/>
    <mergeCell ref="L2:M2"/>
    <mergeCell ref="N2:O2"/>
    <mergeCell ref="P2:Q2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67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workbookViewId="0">
      <selection activeCell="B27" activeCellId="1" sqref="A23:XFD24 A27:XFD30"/>
    </sheetView>
  </sheetViews>
  <sheetFormatPr baseColWidth="10" defaultRowHeight="12.75"/>
  <cols>
    <col min="1" max="1" width="12.85546875" customWidth="1"/>
    <col min="2" max="9" width="15.7109375" customWidth="1"/>
    <col min="10" max="10" width="15.7109375" style="1" customWidth="1"/>
    <col min="11" max="11" width="15.7109375" customWidth="1"/>
  </cols>
  <sheetData>
    <row r="1" spans="1:11" ht="24.95" customHeight="1">
      <c r="A1" s="26" t="s">
        <v>22</v>
      </c>
      <c r="B1" s="24"/>
      <c r="C1" s="24"/>
      <c r="D1" s="24"/>
      <c r="E1" s="24"/>
      <c r="F1" s="24"/>
      <c r="G1" s="24"/>
      <c r="H1" s="24"/>
      <c r="I1" s="24"/>
      <c r="J1" s="25"/>
      <c r="K1" s="24"/>
    </row>
    <row r="2" spans="1:11" ht="24.95" customHeight="1">
      <c r="A2" s="26" t="s">
        <v>23</v>
      </c>
      <c r="B2" s="24"/>
      <c r="C2" s="24"/>
      <c r="D2" s="24"/>
      <c r="E2" s="24"/>
      <c r="F2" s="24"/>
      <c r="G2" s="24"/>
      <c r="H2" s="24"/>
      <c r="I2" s="24"/>
      <c r="J2" s="25"/>
      <c r="K2" s="24"/>
    </row>
    <row r="3" spans="1:11" ht="24.95" customHeight="1">
      <c r="A3" s="52" t="s">
        <v>0</v>
      </c>
      <c r="B3" s="16"/>
      <c r="C3" s="16"/>
      <c r="D3" s="16"/>
      <c r="E3" s="16"/>
      <c r="F3" s="16"/>
      <c r="G3" s="16"/>
      <c r="H3" s="16"/>
      <c r="I3" s="16"/>
      <c r="J3" s="21"/>
      <c r="K3" s="16"/>
    </row>
    <row r="4" spans="1:11" ht="24.95" customHeight="1">
      <c r="A4" s="52"/>
      <c r="B4" s="17"/>
      <c r="C4" s="17"/>
      <c r="D4" s="17"/>
      <c r="E4" s="17"/>
      <c r="F4" s="17"/>
      <c r="G4" s="17"/>
      <c r="H4" s="17"/>
      <c r="I4" s="17"/>
      <c r="J4" s="22"/>
      <c r="K4" s="17"/>
    </row>
    <row r="5" spans="1:11" ht="24.95" customHeight="1">
      <c r="A5" s="52" t="s">
        <v>10</v>
      </c>
      <c r="B5" s="16"/>
      <c r="C5" s="16"/>
      <c r="D5" s="16"/>
      <c r="E5" s="16"/>
      <c r="F5" s="16"/>
      <c r="G5" s="16"/>
      <c r="H5" s="16"/>
      <c r="I5" s="16"/>
      <c r="J5" s="21"/>
      <c r="K5" s="16"/>
    </row>
    <row r="6" spans="1:11" ht="24.95" customHeight="1">
      <c r="A6" s="52"/>
      <c r="B6" s="17"/>
      <c r="C6" s="17"/>
      <c r="D6" s="17"/>
      <c r="E6" s="17"/>
      <c r="F6" s="17"/>
      <c r="G6" s="17"/>
      <c r="H6" s="17"/>
      <c r="I6" s="17"/>
      <c r="J6" s="22"/>
      <c r="K6" s="17"/>
    </row>
    <row r="7" spans="1:11" ht="24.95" customHeight="1">
      <c r="A7" s="52" t="s">
        <v>17</v>
      </c>
      <c r="B7" s="16"/>
      <c r="C7" s="16"/>
      <c r="D7" s="16"/>
      <c r="E7" s="16"/>
      <c r="F7" s="16"/>
      <c r="G7" s="16"/>
      <c r="H7" s="16"/>
      <c r="I7" s="16"/>
      <c r="J7" s="21"/>
      <c r="K7" s="16"/>
    </row>
    <row r="8" spans="1:11" ht="24.95" customHeight="1">
      <c r="A8" s="52"/>
      <c r="B8" s="17"/>
      <c r="C8" s="17"/>
      <c r="D8" s="17"/>
      <c r="E8" s="17"/>
      <c r="F8" s="17"/>
      <c r="G8" s="17"/>
      <c r="H8" s="17"/>
      <c r="I8" s="17"/>
      <c r="J8" s="22"/>
      <c r="K8" s="17"/>
    </row>
    <row r="9" spans="1:11" ht="24.95" customHeight="1">
      <c r="A9" s="52" t="s">
        <v>8</v>
      </c>
      <c r="B9" s="16"/>
      <c r="C9" s="16"/>
      <c r="D9" s="16"/>
      <c r="E9" s="16"/>
      <c r="F9" s="16"/>
      <c r="G9" s="16"/>
      <c r="H9" s="16"/>
      <c r="I9" s="16"/>
      <c r="J9" s="21"/>
      <c r="K9" s="16"/>
    </row>
    <row r="10" spans="1:11" ht="24.95" customHeight="1">
      <c r="A10" s="52"/>
      <c r="B10" s="17"/>
      <c r="C10" s="17"/>
      <c r="D10" s="17"/>
      <c r="E10" s="17"/>
      <c r="F10" s="17"/>
      <c r="G10" s="17"/>
      <c r="H10" s="17"/>
      <c r="I10" s="17"/>
      <c r="J10" s="22"/>
      <c r="K10" s="17"/>
    </row>
    <row r="11" spans="1:11" ht="24.95" customHeight="1">
      <c r="A11" s="52" t="s">
        <v>1</v>
      </c>
      <c r="B11" s="16"/>
      <c r="C11" s="16"/>
      <c r="D11" s="16"/>
      <c r="E11" s="16"/>
      <c r="F11" s="16"/>
      <c r="G11" s="16"/>
      <c r="H11" s="16"/>
      <c r="I11" s="16"/>
      <c r="J11" s="21"/>
      <c r="K11" s="16"/>
    </row>
    <row r="12" spans="1:11" ht="24.95" customHeight="1">
      <c r="A12" s="52"/>
      <c r="B12" s="17"/>
      <c r="C12" s="17"/>
      <c r="D12" s="17"/>
      <c r="E12" s="17"/>
      <c r="F12" s="17"/>
      <c r="G12" s="17"/>
      <c r="H12" s="17"/>
      <c r="I12" s="17"/>
      <c r="J12" s="22"/>
      <c r="K12" s="17"/>
    </row>
    <row r="13" spans="1:11" ht="24.95" customHeight="1">
      <c r="A13" s="52" t="s">
        <v>16</v>
      </c>
      <c r="B13" s="16"/>
      <c r="C13" s="16"/>
      <c r="D13" s="16"/>
      <c r="E13" s="16"/>
      <c r="F13" s="16"/>
      <c r="G13" s="16"/>
      <c r="H13" s="16"/>
      <c r="I13" s="16"/>
      <c r="J13" s="21"/>
      <c r="K13" s="16"/>
    </row>
    <row r="14" spans="1:11" ht="24.95" customHeight="1">
      <c r="A14" s="52"/>
      <c r="B14" s="17"/>
      <c r="C14" s="17"/>
      <c r="D14" s="17"/>
      <c r="E14" s="17"/>
      <c r="F14" s="17"/>
      <c r="G14" s="17"/>
      <c r="H14" s="17"/>
      <c r="I14" s="17"/>
      <c r="J14" s="22"/>
      <c r="K14" s="17"/>
    </row>
    <row r="15" spans="1:11" ht="24.95" customHeight="1">
      <c r="A15" s="52" t="s">
        <v>12</v>
      </c>
      <c r="B15" s="16"/>
      <c r="C15" s="16"/>
      <c r="D15" s="16"/>
      <c r="E15" s="16"/>
      <c r="F15" s="16"/>
      <c r="G15" s="16"/>
      <c r="H15" s="16"/>
      <c r="I15" s="16"/>
      <c r="J15" s="21"/>
      <c r="K15" s="16"/>
    </row>
    <row r="16" spans="1:11" ht="24.95" customHeight="1">
      <c r="A16" s="52"/>
      <c r="B16" s="17"/>
      <c r="C16" s="17"/>
      <c r="D16" s="17"/>
      <c r="E16" s="17"/>
      <c r="F16" s="17"/>
      <c r="G16" s="17"/>
      <c r="H16" s="17"/>
      <c r="I16" s="17"/>
      <c r="J16" s="22"/>
      <c r="K16" s="17"/>
    </row>
    <row r="17" spans="1:11" ht="24.95" customHeight="1">
      <c r="A17" s="52" t="s">
        <v>15</v>
      </c>
      <c r="B17" s="16"/>
      <c r="C17" s="16"/>
      <c r="D17" s="16"/>
      <c r="E17" s="16"/>
      <c r="F17" s="16"/>
      <c r="G17" s="16"/>
      <c r="H17" s="16"/>
      <c r="I17" s="16"/>
      <c r="J17" s="21"/>
      <c r="K17" s="16"/>
    </row>
    <row r="18" spans="1:11" ht="24.95" customHeight="1">
      <c r="A18" s="52"/>
      <c r="B18" s="17"/>
      <c r="C18" s="17"/>
      <c r="D18" s="17"/>
      <c r="E18" s="17"/>
      <c r="F18" s="17"/>
      <c r="G18" s="17"/>
      <c r="H18" s="17"/>
      <c r="I18" s="17"/>
      <c r="J18" s="22"/>
      <c r="K18" s="17"/>
    </row>
    <row r="19" spans="1:11" ht="24.95" customHeight="1">
      <c r="A19" s="53" t="s">
        <v>24</v>
      </c>
      <c r="B19" s="27"/>
      <c r="C19" s="27"/>
      <c r="D19" s="27"/>
      <c r="E19" s="27"/>
      <c r="F19" s="27"/>
      <c r="G19" s="27"/>
      <c r="H19" s="27"/>
      <c r="I19" s="27"/>
      <c r="J19" s="28"/>
      <c r="K19" s="27"/>
    </row>
    <row r="20" spans="1:11" ht="24.95" customHeight="1">
      <c r="A20" s="54"/>
      <c r="B20" s="17"/>
      <c r="C20" s="17"/>
      <c r="D20" s="17"/>
      <c r="E20" s="17"/>
      <c r="F20" s="17"/>
      <c r="G20" s="17"/>
      <c r="H20" s="17"/>
      <c r="I20" s="17"/>
      <c r="J20" s="22"/>
      <c r="K20" s="17"/>
    </row>
    <row r="21" spans="1:11" ht="24.95" customHeight="1">
      <c r="A21" s="52" t="s">
        <v>11</v>
      </c>
      <c r="B21" s="16"/>
      <c r="C21" s="16"/>
      <c r="D21" s="16"/>
      <c r="E21" s="16"/>
      <c r="F21" s="16"/>
      <c r="G21" s="16"/>
      <c r="H21" s="16"/>
      <c r="I21" s="16"/>
      <c r="J21" s="21"/>
      <c r="K21" s="16"/>
    </row>
    <row r="22" spans="1:11" ht="24.95" customHeight="1">
      <c r="A22" s="52"/>
      <c r="B22" s="17"/>
      <c r="C22" s="17"/>
      <c r="D22" s="17"/>
      <c r="E22" s="17"/>
      <c r="F22" s="17"/>
      <c r="G22" s="17"/>
      <c r="H22" s="17"/>
      <c r="I22" s="17"/>
      <c r="J22" s="22"/>
      <c r="K22" s="17"/>
    </row>
    <row r="23" spans="1:11" ht="24.95" hidden="1" customHeight="1">
      <c r="A23" s="52" t="s">
        <v>25</v>
      </c>
      <c r="B23" s="16"/>
      <c r="C23" s="16"/>
      <c r="D23" s="16"/>
      <c r="E23" s="16"/>
      <c r="F23" s="16"/>
      <c r="G23" s="16"/>
      <c r="H23" s="16"/>
      <c r="I23" s="16"/>
      <c r="J23" s="21"/>
      <c r="K23" s="16"/>
    </row>
    <row r="24" spans="1:11" ht="24.95" hidden="1" customHeight="1">
      <c r="A24" s="52"/>
      <c r="B24" s="17"/>
      <c r="C24" s="17"/>
      <c r="D24" s="17"/>
      <c r="E24" s="17"/>
      <c r="F24" s="17"/>
      <c r="G24" s="17"/>
      <c r="H24" s="17"/>
      <c r="I24" s="17"/>
      <c r="J24" s="22"/>
      <c r="K24" s="17"/>
    </row>
    <row r="25" spans="1:11" ht="24.95" customHeight="1">
      <c r="A25" s="52" t="s">
        <v>26</v>
      </c>
      <c r="B25" s="16"/>
      <c r="C25" s="16"/>
      <c r="D25" s="16"/>
      <c r="E25" s="16"/>
      <c r="F25" s="16"/>
      <c r="G25" s="16"/>
      <c r="H25" s="16"/>
      <c r="I25" s="16"/>
      <c r="J25" s="21"/>
      <c r="K25" s="16"/>
    </row>
    <row r="26" spans="1:11" ht="24.95" customHeight="1">
      <c r="A26" s="52"/>
      <c r="B26" s="17"/>
      <c r="C26" s="17"/>
      <c r="D26" s="17"/>
      <c r="E26" s="17"/>
      <c r="F26" s="17"/>
      <c r="G26" s="17"/>
      <c r="H26" s="17"/>
      <c r="I26" s="17"/>
      <c r="J26" s="22"/>
      <c r="K26" s="17"/>
    </row>
    <row r="27" spans="1:11" ht="24.95" hidden="1" customHeight="1">
      <c r="A27" s="52" t="s">
        <v>27</v>
      </c>
      <c r="B27" s="16"/>
      <c r="C27" s="16"/>
      <c r="D27" s="16"/>
      <c r="E27" s="16"/>
      <c r="F27" s="16"/>
      <c r="G27" s="16"/>
      <c r="H27" s="16"/>
      <c r="I27" s="16"/>
      <c r="J27" s="21"/>
      <c r="K27" s="16"/>
    </row>
    <row r="28" spans="1:11" ht="24.95" hidden="1" customHeight="1">
      <c r="A28" s="52"/>
      <c r="B28" s="17"/>
      <c r="C28" s="17"/>
      <c r="D28" s="17"/>
      <c r="E28" s="17"/>
      <c r="F28" s="17"/>
      <c r="G28" s="17"/>
      <c r="H28" s="17"/>
      <c r="I28" s="17"/>
      <c r="J28" s="22"/>
      <c r="K28" s="17"/>
    </row>
    <row r="29" spans="1:11" ht="24.95" hidden="1" customHeight="1">
      <c r="A29" s="52" t="s">
        <v>21</v>
      </c>
      <c r="B29" s="16"/>
      <c r="C29" s="16"/>
      <c r="D29" s="16"/>
      <c r="E29" s="16"/>
      <c r="F29" s="16"/>
      <c r="G29" s="16"/>
      <c r="H29" s="16"/>
      <c r="I29" s="16"/>
      <c r="J29" s="21"/>
      <c r="K29" s="16"/>
    </row>
    <row r="30" spans="1:11" ht="24.95" hidden="1" customHeight="1">
      <c r="A30" s="52"/>
      <c r="B30" s="17"/>
      <c r="C30" s="17"/>
      <c r="D30" s="17"/>
      <c r="E30" s="17"/>
      <c r="F30" s="17"/>
      <c r="G30" s="17"/>
      <c r="H30" s="17"/>
      <c r="I30" s="17"/>
      <c r="J30" s="22"/>
      <c r="K30" s="17"/>
    </row>
  </sheetData>
  <mergeCells count="14">
    <mergeCell ref="A27:A28"/>
    <mergeCell ref="A29:A30"/>
    <mergeCell ref="A13:A14"/>
    <mergeCell ref="A3:A4"/>
    <mergeCell ref="A5:A6"/>
    <mergeCell ref="A7:A8"/>
    <mergeCell ref="A9:A10"/>
    <mergeCell ref="A11:A12"/>
    <mergeCell ref="A21:A22"/>
    <mergeCell ref="A19:A20"/>
    <mergeCell ref="A23:A24"/>
    <mergeCell ref="A25:A26"/>
    <mergeCell ref="A15:A16"/>
    <mergeCell ref="A17:A18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Feuil1</vt:lpstr>
      <vt:lpstr>lancer franc</vt:lpstr>
      <vt:lpstr>Feuil2</vt:lpstr>
      <vt:lpstr>Feuil3</vt:lpstr>
    </vt:vector>
  </TitlesOfParts>
  <Company>FLEXTRONICS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grlkden</dc:creator>
  <cp:lastModifiedBy>Karen Denniel</cp:lastModifiedBy>
  <cp:lastPrinted>2017-03-01T08:15:23Z</cp:lastPrinted>
  <dcterms:created xsi:type="dcterms:W3CDTF">2006-10-15T14:03:58Z</dcterms:created>
  <dcterms:modified xsi:type="dcterms:W3CDTF">2017-06-01T22:06:28Z</dcterms:modified>
</cp:coreProperties>
</file>