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Feuil1" sheetId="1" r:id="rId1"/>
    <sheet name="lancer franc" sheetId="2" state="hidden" r:id="rId2"/>
    <sheet name="Feuil2" sheetId="3" r:id="rId3"/>
    <sheet name="Feuil3" sheetId="4" r:id="rId4"/>
  </sheets>
  <calcPr calcId="125725"/>
</workbook>
</file>

<file path=xl/calcChain.xml><?xml version="1.0" encoding="utf-8"?>
<calcChain xmlns="http://schemas.openxmlformats.org/spreadsheetml/2006/main">
  <c r="X13" i="1"/>
  <c r="X12"/>
  <c r="X11"/>
  <c r="X8"/>
  <c r="X7"/>
  <c r="X6"/>
  <c r="AB13"/>
  <c r="AB11"/>
  <c r="AB7"/>
  <c r="AB6"/>
  <c r="AB5"/>
  <c r="AB12"/>
  <c r="X9"/>
  <c r="X14"/>
  <c r="X10"/>
  <c r="X5"/>
  <c r="AB10"/>
  <c r="AB9"/>
  <c r="AB14"/>
  <c r="AB8"/>
  <c r="Y17"/>
  <c r="Y6"/>
  <c r="Y7"/>
  <c r="Y8"/>
  <c r="Y9"/>
  <c r="Y10"/>
  <c r="Y11"/>
  <c r="Y12"/>
  <c r="Y13"/>
  <c r="Y14"/>
  <c r="Y5"/>
  <c r="W6"/>
  <c r="W7"/>
  <c r="W8"/>
  <c r="W9"/>
  <c r="W10"/>
  <c r="W11"/>
  <c r="W12"/>
  <c r="W13"/>
  <c r="W14"/>
  <c r="W5"/>
  <c r="Y15"/>
  <c r="Y16"/>
  <c r="W15"/>
  <c r="W16"/>
  <c r="Z13" l="1"/>
  <c r="AA12"/>
  <c r="AA13"/>
  <c r="Z14"/>
  <c r="AA14"/>
  <c r="Z15"/>
  <c r="Z12"/>
  <c r="AA15"/>
  <c r="AB17"/>
  <c r="Z16"/>
  <c r="AA11"/>
  <c r="Z7"/>
  <c r="Z9"/>
  <c r="Z6"/>
  <c r="AA10"/>
  <c r="Z10"/>
  <c r="AA9"/>
  <c r="Z8"/>
  <c r="Z5"/>
  <c r="AA16"/>
  <c r="AA7"/>
  <c r="AA6"/>
  <c r="AA8"/>
  <c r="AA5"/>
  <c r="Z11"/>
  <c r="X17" l="1"/>
  <c r="AA17" l="1"/>
  <c r="W17"/>
  <c r="Z17" s="1"/>
</calcChain>
</file>

<file path=xl/sharedStrings.xml><?xml version="1.0" encoding="utf-8"?>
<sst xmlns="http://schemas.openxmlformats.org/spreadsheetml/2006/main" count="148" uniqueCount="57">
  <si>
    <t>Karen</t>
  </si>
  <si>
    <t>Anne</t>
  </si>
  <si>
    <t>Resultats</t>
  </si>
  <si>
    <t>Domicile</t>
  </si>
  <si>
    <t>Exterieur</t>
  </si>
  <si>
    <t>Nbre de match joué</t>
  </si>
  <si>
    <t>Moyenne point/match</t>
  </si>
  <si>
    <t>Patricia</t>
  </si>
  <si>
    <t>Total points</t>
  </si>
  <si>
    <t>Stephanie</t>
  </si>
  <si>
    <t>Céline</t>
  </si>
  <si>
    <t>Moyenne faute/match</t>
  </si>
  <si>
    <t>nbre de fautes</t>
  </si>
  <si>
    <t>Genevieve</t>
  </si>
  <si>
    <t>Manue</t>
  </si>
  <si>
    <t>Reusite lancers francs</t>
  </si>
  <si>
    <t>Marlène</t>
  </si>
  <si>
    <t>Date</t>
  </si>
  <si>
    <t>Equipe</t>
  </si>
  <si>
    <t>Marie Paule</t>
  </si>
  <si>
    <t>Ophélie</t>
  </si>
  <si>
    <t>-</t>
  </si>
  <si>
    <t>Amical</t>
  </si>
  <si>
    <t>Marie paule</t>
  </si>
  <si>
    <t>Babette</t>
  </si>
  <si>
    <t>forfait</t>
  </si>
  <si>
    <t>RESULTATS 2017/2018</t>
  </si>
  <si>
    <t>La poit-le pin</t>
  </si>
  <si>
    <t>Cholet renaudeau</t>
  </si>
  <si>
    <t>24/38</t>
  </si>
  <si>
    <t>35/27</t>
  </si>
  <si>
    <t>Cholet basket</t>
  </si>
  <si>
    <t>31/31</t>
  </si>
  <si>
    <t>Toutlemonde</t>
  </si>
  <si>
    <t>34/21</t>
  </si>
  <si>
    <t>yzernay</t>
  </si>
  <si>
    <t>Machelles</t>
  </si>
  <si>
    <t>39/37</t>
  </si>
  <si>
    <t>Tourmelay</t>
  </si>
  <si>
    <t>49/22</t>
  </si>
  <si>
    <t>St georges des gardes</t>
  </si>
  <si>
    <t>44/37</t>
  </si>
  <si>
    <t>39/36</t>
  </si>
  <si>
    <t>Trementines</t>
  </si>
  <si>
    <t>21/36</t>
  </si>
  <si>
    <t>35/36</t>
  </si>
  <si>
    <t>Chemillé</t>
  </si>
  <si>
    <t>28/54</t>
  </si>
  <si>
    <t>27/16</t>
  </si>
  <si>
    <t>34/36</t>
  </si>
  <si>
    <t>43/44</t>
  </si>
  <si>
    <t>38/14</t>
  </si>
  <si>
    <t>23/33</t>
  </si>
  <si>
    <t>24/34</t>
  </si>
  <si>
    <t>39/32</t>
  </si>
  <si>
    <t>42/27</t>
  </si>
  <si>
    <t>35/44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</si>
</sst>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="70" zoomScaleNormal="7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X14" sqref="X14"/>
    </sheetView>
  </sheetViews>
  <sheetFormatPr baseColWidth="10" defaultRowHeight="12.75"/>
  <cols>
    <col min="1" max="1" width="17.85546875" customWidth="1"/>
    <col min="2" max="3" width="11.42578125" style="1" customWidth="1"/>
    <col min="4" max="4" width="13.85546875" style="1" customWidth="1"/>
    <col min="5" max="5" width="12" style="1" customWidth="1"/>
    <col min="6" max="7" width="11.42578125" style="1" customWidth="1"/>
    <col min="8" max="8" width="12.7109375" style="1" customWidth="1"/>
    <col min="9" max="9" width="12" style="1" customWidth="1"/>
    <col min="10" max="10" width="11.42578125" style="1" customWidth="1"/>
    <col min="11" max="19" width="11.42578125" customWidth="1"/>
    <col min="20" max="21" width="12.85546875" customWidth="1"/>
    <col min="22" max="22" width="12.85546875" hidden="1" customWidth="1"/>
    <col min="23" max="24" width="11.42578125" style="1"/>
    <col min="28" max="28" width="11.42578125" style="15"/>
  </cols>
  <sheetData>
    <row r="1" spans="1:28" ht="18">
      <c r="A1" s="2"/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8" customHeight="1">
      <c r="B2" s="43" t="s">
        <v>27</v>
      </c>
      <c r="C2" s="44"/>
      <c r="D2" s="43" t="s">
        <v>28</v>
      </c>
      <c r="E2" s="44"/>
      <c r="F2" s="43" t="s">
        <v>31</v>
      </c>
      <c r="G2" s="44"/>
      <c r="H2" s="45" t="s">
        <v>33</v>
      </c>
      <c r="I2" s="44"/>
      <c r="J2" s="42" t="s">
        <v>35</v>
      </c>
      <c r="K2" s="42"/>
      <c r="L2" s="45" t="s">
        <v>38</v>
      </c>
      <c r="M2" s="44"/>
      <c r="N2" s="43" t="s">
        <v>40</v>
      </c>
      <c r="O2" s="44"/>
      <c r="P2" s="43" t="s">
        <v>43</v>
      </c>
      <c r="Q2" s="44"/>
      <c r="R2" s="43" t="s">
        <v>46</v>
      </c>
      <c r="S2" s="44"/>
      <c r="T2" s="31" t="s">
        <v>36</v>
      </c>
      <c r="U2" s="32" t="s">
        <v>36</v>
      </c>
      <c r="V2" s="29"/>
      <c r="W2" s="39" t="s">
        <v>8</v>
      </c>
      <c r="X2" s="39" t="s">
        <v>12</v>
      </c>
      <c r="Y2" s="46" t="s">
        <v>5</v>
      </c>
      <c r="Z2" s="34" t="s">
        <v>6</v>
      </c>
      <c r="AA2" s="34" t="s">
        <v>11</v>
      </c>
      <c r="AB2" s="34" t="s">
        <v>15</v>
      </c>
    </row>
    <row r="3" spans="1:28" ht="18" customHeight="1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7" t="s">
        <v>3</v>
      </c>
      <c r="I3" s="3" t="s">
        <v>4</v>
      </c>
      <c r="J3" s="3" t="s">
        <v>3</v>
      </c>
      <c r="K3" s="3" t="s">
        <v>4</v>
      </c>
      <c r="L3" s="7" t="s">
        <v>3</v>
      </c>
      <c r="M3" s="3" t="s">
        <v>4</v>
      </c>
      <c r="N3" s="3" t="s">
        <v>3</v>
      </c>
      <c r="O3" s="3" t="s">
        <v>4</v>
      </c>
      <c r="P3" s="3" t="s">
        <v>3</v>
      </c>
      <c r="Q3" s="3" t="s">
        <v>4</v>
      </c>
      <c r="R3" s="3" t="s">
        <v>3</v>
      </c>
      <c r="S3" s="3" t="s">
        <v>4</v>
      </c>
      <c r="T3" s="3" t="s">
        <v>22</v>
      </c>
      <c r="U3" s="3" t="s">
        <v>22</v>
      </c>
      <c r="V3" s="3" t="s">
        <v>22</v>
      </c>
      <c r="W3" s="40"/>
      <c r="X3" s="40"/>
      <c r="Y3" s="47"/>
      <c r="Z3" s="35"/>
      <c r="AA3" s="35"/>
      <c r="AB3" s="35"/>
    </row>
    <row r="4" spans="1:28" ht="18" customHeight="1">
      <c r="B4" s="9">
        <v>43153</v>
      </c>
      <c r="C4" s="9">
        <v>43017</v>
      </c>
      <c r="D4" s="9">
        <v>43034</v>
      </c>
      <c r="E4" s="9">
        <v>43172</v>
      </c>
      <c r="F4" s="6">
        <v>43048</v>
      </c>
      <c r="G4" s="6">
        <v>43179</v>
      </c>
      <c r="H4" s="8">
        <v>43195</v>
      </c>
      <c r="I4" s="8">
        <v>43056</v>
      </c>
      <c r="J4" s="6">
        <v>43251</v>
      </c>
      <c r="K4" s="6">
        <v>43207</v>
      </c>
      <c r="L4" s="8">
        <v>43111</v>
      </c>
      <c r="M4" s="8">
        <v>43236</v>
      </c>
      <c r="N4" s="6">
        <v>43202</v>
      </c>
      <c r="O4" s="6">
        <v>43117</v>
      </c>
      <c r="P4" s="6">
        <v>43216</v>
      </c>
      <c r="Q4" s="6">
        <v>43132</v>
      </c>
      <c r="R4" s="6">
        <v>43188</v>
      </c>
      <c r="S4" s="6">
        <v>43262</v>
      </c>
      <c r="T4" s="6">
        <v>43069</v>
      </c>
      <c r="U4" s="6">
        <v>43145</v>
      </c>
      <c r="V4" s="6"/>
      <c r="W4" s="41"/>
      <c r="X4" s="41"/>
      <c r="Y4" s="48"/>
      <c r="Z4" s="36"/>
      <c r="AA4" s="36"/>
      <c r="AB4" s="36"/>
    </row>
    <row r="5" spans="1:28" s="5" customFormat="1" ht="18">
      <c r="A5" s="4" t="s">
        <v>0</v>
      </c>
      <c r="B5" s="13">
        <v>0</v>
      </c>
      <c r="C5" s="13" t="s">
        <v>21</v>
      </c>
      <c r="D5" s="13">
        <v>3</v>
      </c>
      <c r="E5" s="13">
        <v>2</v>
      </c>
      <c r="F5" s="13">
        <v>4</v>
      </c>
      <c r="G5" s="13">
        <v>5</v>
      </c>
      <c r="H5" s="12">
        <v>7</v>
      </c>
      <c r="I5" s="12">
        <v>8</v>
      </c>
      <c r="J5" s="23">
        <v>5</v>
      </c>
      <c r="K5" s="13">
        <v>4</v>
      </c>
      <c r="L5" s="12">
        <v>9</v>
      </c>
      <c r="M5" s="13">
        <v>4</v>
      </c>
      <c r="N5" s="13">
        <v>8</v>
      </c>
      <c r="O5" s="13" t="s">
        <v>21</v>
      </c>
      <c r="P5" s="13">
        <v>0</v>
      </c>
      <c r="Q5" s="13">
        <v>0</v>
      </c>
      <c r="R5" s="13">
        <v>6</v>
      </c>
      <c r="S5" s="13">
        <v>9</v>
      </c>
      <c r="T5" s="13">
        <v>3</v>
      </c>
      <c r="U5" s="13">
        <v>0</v>
      </c>
      <c r="V5" s="13"/>
      <c r="W5" s="18">
        <f>SUM(B5:V5)</f>
        <v>77</v>
      </c>
      <c r="X5" s="18">
        <f>1+1+1+1</f>
        <v>4</v>
      </c>
      <c r="Y5" s="19">
        <f t="shared" ref="Y5:Y14" si="0">SUMIF(B5:V5,"&gt;=0",$B$20:$V$20)</f>
        <v>18</v>
      </c>
      <c r="Z5" s="14">
        <f t="shared" ref="Z5:Z16" si="1">W5/Y5</f>
        <v>4.2777777777777777</v>
      </c>
      <c r="AA5" s="14">
        <f t="shared" ref="AA5:AA16" si="2">X5/Y5</f>
        <v>0.22222222222222221</v>
      </c>
      <c r="AB5" s="20">
        <f>(1+1+1+0+0+1+2)/(4+2+4+2+1+2+2)</f>
        <v>0.35294117647058826</v>
      </c>
    </row>
    <row r="6" spans="1:28" s="5" customFormat="1" ht="18">
      <c r="A6" s="4" t="s">
        <v>9</v>
      </c>
      <c r="B6" s="13">
        <v>2</v>
      </c>
      <c r="C6" s="13">
        <v>4</v>
      </c>
      <c r="D6" s="13">
        <v>8</v>
      </c>
      <c r="E6" s="13">
        <v>2</v>
      </c>
      <c r="F6" s="13">
        <v>8</v>
      </c>
      <c r="G6" s="13">
        <v>5</v>
      </c>
      <c r="H6" s="12" t="s">
        <v>21</v>
      </c>
      <c r="I6" s="12">
        <v>8</v>
      </c>
      <c r="J6" s="23">
        <v>8</v>
      </c>
      <c r="K6" s="13">
        <v>6</v>
      </c>
      <c r="L6" s="12">
        <v>8</v>
      </c>
      <c r="M6" s="13">
        <v>2</v>
      </c>
      <c r="N6" s="13" t="s">
        <v>21</v>
      </c>
      <c r="O6" s="13">
        <v>10</v>
      </c>
      <c r="P6" s="13" t="s">
        <v>21</v>
      </c>
      <c r="Q6" s="13">
        <v>4</v>
      </c>
      <c r="R6" s="13">
        <v>6</v>
      </c>
      <c r="S6" s="13">
        <v>3</v>
      </c>
      <c r="T6" s="13">
        <v>4</v>
      </c>
      <c r="U6" s="13" t="s">
        <v>21</v>
      </c>
      <c r="V6" s="13"/>
      <c r="W6" s="18">
        <f t="shared" ref="W6:W14" si="3">SUM(B6:V6)</f>
        <v>88</v>
      </c>
      <c r="X6" s="18">
        <f>2+2+1+2+1+1+1+2</f>
        <v>12</v>
      </c>
      <c r="Y6" s="19">
        <f t="shared" si="0"/>
        <v>16</v>
      </c>
      <c r="Z6" s="14">
        <f t="shared" si="1"/>
        <v>5.5</v>
      </c>
      <c r="AA6" s="14">
        <f t="shared" si="2"/>
        <v>0.75</v>
      </c>
      <c r="AB6" s="20">
        <f>(4+0+0+0+1+0+1)/(4+1+2+2+2+2+2)</f>
        <v>0.4</v>
      </c>
    </row>
    <row r="7" spans="1:28" s="5" customFormat="1" ht="18">
      <c r="A7" s="4" t="s">
        <v>14</v>
      </c>
      <c r="B7" s="13" t="s">
        <v>21</v>
      </c>
      <c r="C7" s="13" t="s">
        <v>21</v>
      </c>
      <c r="D7" s="13">
        <v>11</v>
      </c>
      <c r="E7" s="13">
        <v>3</v>
      </c>
      <c r="F7" s="13" t="s">
        <v>21</v>
      </c>
      <c r="G7" s="13">
        <v>7</v>
      </c>
      <c r="H7" s="12">
        <v>1</v>
      </c>
      <c r="I7" s="12">
        <v>2</v>
      </c>
      <c r="J7" s="23">
        <v>4</v>
      </c>
      <c r="K7" s="13" t="s">
        <v>21</v>
      </c>
      <c r="L7" s="12" t="s">
        <v>21</v>
      </c>
      <c r="M7" s="13">
        <v>12</v>
      </c>
      <c r="N7" s="13" t="s">
        <v>21</v>
      </c>
      <c r="O7" s="13">
        <v>8</v>
      </c>
      <c r="P7" s="13">
        <v>2</v>
      </c>
      <c r="Q7" s="13" t="s">
        <v>21</v>
      </c>
      <c r="R7" s="13" t="s">
        <v>21</v>
      </c>
      <c r="S7" s="13">
        <v>11</v>
      </c>
      <c r="T7" s="13">
        <v>4</v>
      </c>
      <c r="U7" s="13">
        <v>2</v>
      </c>
      <c r="V7" s="13"/>
      <c r="W7" s="18">
        <f t="shared" si="3"/>
        <v>67</v>
      </c>
      <c r="X7" s="18">
        <f>1+1+3+2+1+1+1+2+1+2</f>
        <v>15</v>
      </c>
      <c r="Y7" s="19">
        <f t="shared" si="0"/>
        <v>12</v>
      </c>
      <c r="Z7" s="14">
        <f t="shared" si="1"/>
        <v>5.583333333333333</v>
      </c>
      <c r="AA7" s="14">
        <f t="shared" si="2"/>
        <v>1.25</v>
      </c>
      <c r="AB7" s="20">
        <f>(1+1+2+1)/(2+2+6+2)</f>
        <v>0.41666666666666669</v>
      </c>
    </row>
    <row r="8" spans="1:28" s="5" customFormat="1" ht="18">
      <c r="A8" s="4" t="s">
        <v>7</v>
      </c>
      <c r="B8" s="13">
        <v>2</v>
      </c>
      <c r="C8" s="13">
        <v>6</v>
      </c>
      <c r="D8" s="13">
        <v>0</v>
      </c>
      <c r="E8" s="13">
        <v>0</v>
      </c>
      <c r="F8" s="13">
        <v>2</v>
      </c>
      <c r="G8" s="13">
        <v>1</v>
      </c>
      <c r="H8" s="12">
        <v>6</v>
      </c>
      <c r="I8" s="12">
        <v>0</v>
      </c>
      <c r="J8" s="23">
        <v>4</v>
      </c>
      <c r="K8" s="13">
        <v>0</v>
      </c>
      <c r="L8" s="12">
        <v>3</v>
      </c>
      <c r="M8" s="13" t="s">
        <v>21</v>
      </c>
      <c r="N8" s="13">
        <v>2</v>
      </c>
      <c r="O8" s="13">
        <v>2</v>
      </c>
      <c r="P8" s="13">
        <v>4</v>
      </c>
      <c r="Q8" s="13">
        <v>2</v>
      </c>
      <c r="R8" s="13" t="s">
        <v>21</v>
      </c>
      <c r="S8" s="13">
        <v>0</v>
      </c>
      <c r="T8" s="13">
        <v>4</v>
      </c>
      <c r="U8" s="13" t="s">
        <v>21</v>
      </c>
      <c r="V8" s="13"/>
      <c r="W8" s="18">
        <f t="shared" si="3"/>
        <v>38</v>
      </c>
      <c r="X8" s="18">
        <f>2+1+2+3+1+2+1+2+2+4</f>
        <v>20</v>
      </c>
      <c r="Y8" s="19">
        <f t="shared" si="0"/>
        <v>17</v>
      </c>
      <c r="Z8" s="14">
        <f t="shared" si="1"/>
        <v>2.2352941176470589</v>
      </c>
      <c r="AA8" s="14">
        <f t="shared" si="2"/>
        <v>1.1764705882352942</v>
      </c>
      <c r="AB8" s="20">
        <f>(0+1+0+0+1)/(2+2+4+2+2)</f>
        <v>0.16666666666666666</v>
      </c>
    </row>
    <row r="9" spans="1:28" s="5" customFormat="1" ht="18">
      <c r="A9" s="4" t="s">
        <v>1</v>
      </c>
      <c r="B9" s="13">
        <v>2</v>
      </c>
      <c r="C9" s="13">
        <v>2</v>
      </c>
      <c r="D9" s="13">
        <v>2</v>
      </c>
      <c r="E9" s="13">
        <v>3</v>
      </c>
      <c r="F9" s="13">
        <v>0</v>
      </c>
      <c r="G9" s="13">
        <v>2</v>
      </c>
      <c r="H9" s="12">
        <v>0</v>
      </c>
      <c r="I9" s="12" t="s">
        <v>21</v>
      </c>
      <c r="J9" s="23">
        <v>2</v>
      </c>
      <c r="K9" s="13">
        <v>6</v>
      </c>
      <c r="L9" s="12" t="s">
        <v>21</v>
      </c>
      <c r="M9" s="13">
        <v>6</v>
      </c>
      <c r="N9" s="13" t="s">
        <v>21</v>
      </c>
      <c r="O9" s="13">
        <v>2</v>
      </c>
      <c r="P9" s="13">
        <v>4</v>
      </c>
      <c r="Q9" s="13">
        <v>4</v>
      </c>
      <c r="R9" s="13">
        <v>0</v>
      </c>
      <c r="S9" s="13" t="s">
        <v>21</v>
      </c>
      <c r="T9" s="13" t="s">
        <v>21</v>
      </c>
      <c r="U9" s="13">
        <v>0</v>
      </c>
      <c r="V9" s="13"/>
      <c r="W9" s="18">
        <f t="shared" si="3"/>
        <v>35</v>
      </c>
      <c r="X9" s="18">
        <f>1+3+3+1+1+2+4+1+3+1+4</f>
        <v>24</v>
      </c>
      <c r="Y9" s="19">
        <f t="shared" si="0"/>
        <v>15</v>
      </c>
      <c r="Z9" s="14">
        <f t="shared" si="1"/>
        <v>2.3333333333333335</v>
      </c>
      <c r="AA9" s="14">
        <f t="shared" si="2"/>
        <v>1.6</v>
      </c>
      <c r="AB9" s="20">
        <f>(1)/(4)</f>
        <v>0.25</v>
      </c>
    </row>
    <row r="10" spans="1:28" s="5" customFormat="1" ht="18">
      <c r="A10" s="4" t="s">
        <v>13</v>
      </c>
      <c r="B10" s="13" t="s">
        <v>21</v>
      </c>
      <c r="C10" s="13">
        <v>0</v>
      </c>
      <c r="D10" s="13">
        <v>4</v>
      </c>
      <c r="E10" s="13">
        <v>2</v>
      </c>
      <c r="F10" s="13">
        <v>5</v>
      </c>
      <c r="G10" s="13">
        <v>2</v>
      </c>
      <c r="H10" s="12" t="s">
        <v>21</v>
      </c>
      <c r="I10" s="12" t="s">
        <v>21</v>
      </c>
      <c r="J10" s="23" t="s">
        <v>21</v>
      </c>
      <c r="K10" s="13">
        <v>0</v>
      </c>
      <c r="L10" s="12" t="s">
        <v>21</v>
      </c>
      <c r="M10" s="13" t="s">
        <v>21</v>
      </c>
      <c r="N10" s="13">
        <v>10</v>
      </c>
      <c r="O10" s="13" t="s">
        <v>21</v>
      </c>
      <c r="P10" s="13">
        <v>2</v>
      </c>
      <c r="Q10" s="13" t="s">
        <v>21</v>
      </c>
      <c r="R10" s="13">
        <v>6</v>
      </c>
      <c r="S10" s="13">
        <v>0</v>
      </c>
      <c r="T10" s="13" t="s">
        <v>21</v>
      </c>
      <c r="U10" s="13" t="s">
        <v>21</v>
      </c>
      <c r="V10" s="13"/>
      <c r="W10" s="18">
        <f t="shared" si="3"/>
        <v>31</v>
      </c>
      <c r="X10" s="18">
        <f>2+2+3+1+1+2+2+1</f>
        <v>14</v>
      </c>
      <c r="Y10" s="19">
        <f t="shared" si="0"/>
        <v>10</v>
      </c>
      <c r="Z10" s="14">
        <f t="shared" si="1"/>
        <v>3.1</v>
      </c>
      <c r="AA10" s="14">
        <f t="shared" si="2"/>
        <v>1.4</v>
      </c>
      <c r="AB10" s="20">
        <f>(1+0+2)/(3+2+3)</f>
        <v>0.375</v>
      </c>
    </row>
    <row r="11" spans="1:28" s="5" customFormat="1" ht="18">
      <c r="A11" s="4" t="s">
        <v>10</v>
      </c>
      <c r="B11" s="13">
        <v>15</v>
      </c>
      <c r="C11" s="13">
        <v>10</v>
      </c>
      <c r="D11" s="13">
        <v>5</v>
      </c>
      <c r="E11" s="13">
        <v>13</v>
      </c>
      <c r="F11" s="13">
        <v>9</v>
      </c>
      <c r="G11" s="13">
        <v>10</v>
      </c>
      <c r="H11" s="12">
        <v>12</v>
      </c>
      <c r="I11" s="12">
        <v>10</v>
      </c>
      <c r="J11" s="23">
        <v>11</v>
      </c>
      <c r="K11" s="13">
        <v>16</v>
      </c>
      <c r="L11" s="12">
        <v>19</v>
      </c>
      <c r="M11" s="13" t="s">
        <v>21</v>
      </c>
      <c r="N11" s="13">
        <v>23</v>
      </c>
      <c r="O11" s="13">
        <v>9</v>
      </c>
      <c r="P11" s="13">
        <v>10</v>
      </c>
      <c r="Q11" s="13" t="s">
        <v>21</v>
      </c>
      <c r="R11" s="13">
        <v>3</v>
      </c>
      <c r="S11" s="13">
        <v>8</v>
      </c>
      <c r="T11" s="13">
        <v>14</v>
      </c>
      <c r="U11" s="13">
        <v>14</v>
      </c>
      <c r="V11" s="13"/>
      <c r="W11" s="18">
        <f t="shared" si="3"/>
        <v>211</v>
      </c>
      <c r="X11" s="18">
        <f>1+3+5+1+2+1+2+4+1+4+4+1+2+2+5</f>
        <v>38</v>
      </c>
      <c r="Y11" s="19">
        <f t="shared" si="0"/>
        <v>18</v>
      </c>
      <c r="Z11" s="14">
        <f t="shared" si="1"/>
        <v>11.722222222222221</v>
      </c>
      <c r="AA11" s="14">
        <f t="shared" si="2"/>
        <v>2.1111111111111112</v>
      </c>
      <c r="AB11" s="20">
        <f>(1+1+1+2+5+2+1+1+1+3+0+4)/(10+4+2+2+7+5+4+1+2+8+2+8)</f>
        <v>0.4</v>
      </c>
    </row>
    <row r="12" spans="1:28" s="5" customFormat="1" ht="18">
      <c r="A12" s="4" t="s">
        <v>20</v>
      </c>
      <c r="B12" s="13">
        <v>0</v>
      </c>
      <c r="C12" s="13">
        <v>2</v>
      </c>
      <c r="D12" s="13">
        <v>2</v>
      </c>
      <c r="E12" s="13" t="s">
        <v>21</v>
      </c>
      <c r="F12" s="13">
        <v>2</v>
      </c>
      <c r="G12" s="13" t="s">
        <v>21</v>
      </c>
      <c r="H12" s="12">
        <v>2</v>
      </c>
      <c r="I12" s="12">
        <v>4</v>
      </c>
      <c r="J12" s="23">
        <v>6</v>
      </c>
      <c r="K12" s="13">
        <v>6</v>
      </c>
      <c r="L12" s="12">
        <v>7</v>
      </c>
      <c r="M12" s="13" t="s">
        <v>21</v>
      </c>
      <c r="N12" s="13">
        <v>0</v>
      </c>
      <c r="O12" s="13">
        <v>6</v>
      </c>
      <c r="P12" s="13">
        <v>0</v>
      </c>
      <c r="Q12" s="13">
        <v>9</v>
      </c>
      <c r="R12" s="13">
        <v>7</v>
      </c>
      <c r="S12" s="13">
        <v>4</v>
      </c>
      <c r="T12" s="13" t="s">
        <v>21</v>
      </c>
      <c r="U12" s="13">
        <v>8</v>
      </c>
      <c r="V12" s="13"/>
      <c r="W12" s="18">
        <f t="shared" si="3"/>
        <v>65</v>
      </c>
      <c r="X12" s="18">
        <f>1+1+1+3+3+1+1+3+1+4</f>
        <v>19</v>
      </c>
      <c r="Y12" s="19">
        <f t="shared" si="0"/>
        <v>16</v>
      </c>
      <c r="Z12" s="14">
        <f t="shared" ref="Z12:Z15" si="4">W12/Y12</f>
        <v>4.0625</v>
      </c>
      <c r="AA12" s="14">
        <f t="shared" ref="AA12:AA15" si="5">X12/Y12</f>
        <v>1.1875</v>
      </c>
      <c r="AB12" s="20">
        <f>(0+2+1+1+2+0+1+2+2)/(1+4+2+4+6+2+2+4+6)</f>
        <v>0.35483870967741937</v>
      </c>
    </row>
    <row r="13" spans="1:28" s="5" customFormat="1" ht="18">
      <c r="A13" s="4" t="s">
        <v>16</v>
      </c>
      <c r="B13" s="13" t="s">
        <v>21</v>
      </c>
      <c r="C13" s="13" t="s">
        <v>21</v>
      </c>
      <c r="D13" s="13">
        <v>0</v>
      </c>
      <c r="E13" s="13" t="s">
        <v>21</v>
      </c>
      <c r="F13" s="13">
        <v>1</v>
      </c>
      <c r="G13" s="13">
        <v>0</v>
      </c>
      <c r="H13" s="12">
        <v>4</v>
      </c>
      <c r="I13" s="12" t="s">
        <v>21</v>
      </c>
      <c r="J13" s="23">
        <v>2</v>
      </c>
      <c r="K13" s="13" t="s">
        <v>21</v>
      </c>
      <c r="L13" s="12">
        <v>3</v>
      </c>
      <c r="M13" s="13">
        <v>11</v>
      </c>
      <c r="N13" s="13" t="s">
        <v>21</v>
      </c>
      <c r="O13" s="13">
        <v>7</v>
      </c>
      <c r="P13" s="13" t="s">
        <v>21</v>
      </c>
      <c r="Q13" s="13" t="s">
        <v>21</v>
      </c>
      <c r="R13" s="13" t="s">
        <v>21</v>
      </c>
      <c r="S13" s="13">
        <v>0</v>
      </c>
      <c r="T13" s="13">
        <v>5</v>
      </c>
      <c r="U13" s="13">
        <v>3</v>
      </c>
      <c r="V13" s="13"/>
      <c r="W13" s="18">
        <f t="shared" si="3"/>
        <v>36</v>
      </c>
      <c r="X13" s="18">
        <f>1+4+1+2+3+2+3+1+2</f>
        <v>19</v>
      </c>
      <c r="Y13" s="19">
        <f t="shared" si="0"/>
        <v>11</v>
      </c>
      <c r="Z13" s="14">
        <f t="shared" ref="Z13:Z14" si="6">W13/Y13</f>
        <v>3.2727272727272729</v>
      </c>
      <c r="AA13" s="14">
        <f t="shared" ref="AA13:AA14" si="7">X13/Y13</f>
        <v>1.7272727272727273</v>
      </c>
      <c r="AB13" s="20">
        <f>(1+0+1+1+0+0+0)/(2+2+4+2+2+3+2)</f>
        <v>0.17647058823529413</v>
      </c>
    </row>
    <row r="14" spans="1:28" s="5" customFormat="1" ht="18">
      <c r="A14" s="4" t="s">
        <v>24</v>
      </c>
      <c r="B14" s="13" t="s">
        <v>21</v>
      </c>
      <c r="C14" s="13" t="s">
        <v>21</v>
      </c>
      <c r="D14" s="13" t="s">
        <v>21</v>
      </c>
      <c r="E14" s="13" t="s">
        <v>21</v>
      </c>
      <c r="F14" s="13" t="s">
        <v>21</v>
      </c>
      <c r="G14" s="13">
        <v>3</v>
      </c>
      <c r="H14" s="12">
        <v>2</v>
      </c>
      <c r="I14" s="12">
        <v>2</v>
      </c>
      <c r="J14" s="23" t="s">
        <v>21</v>
      </c>
      <c r="K14" s="13" t="s">
        <v>21</v>
      </c>
      <c r="L14" s="12" t="s">
        <v>21</v>
      </c>
      <c r="M14" s="13">
        <v>4</v>
      </c>
      <c r="N14" s="13" t="s">
        <v>21</v>
      </c>
      <c r="O14" s="13" t="s">
        <v>21</v>
      </c>
      <c r="P14" s="13" t="s">
        <v>21</v>
      </c>
      <c r="Q14" s="13">
        <v>4</v>
      </c>
      <c r="R14" s="13">
        <v>0</v>
      </c>
      <c r="S14" s="13" t="s">
        <v>21</v>
      </c>
      <c r="T14" s="13">
        <v>5</v>
      </c>
      <c r="U14" s="13">
        <v>12</v>
      </c>
      <c r="V14" s="13"/>
      <c r="W14" s="18">
        <f t="shared" si="3"/>
        <v>32</v>
      </c>
      <c r="X14" s="18">
        <f>2+2+2+1</f>
        <v>7</v>
      </c>
      <c r="Y14" s="19">
        <f t="shared" si="0"/>
        <v>8</v>
      </c>
      <c r="Z14" s="14">
        <f t="shared" si="6"/>
        <v>4</v>
      </c>
      <c r="AA14" s="14">
        <f t="shared" si="7"/>
        <v>0.875</v>
      </c>
      <c r="AB14" s="20">
        <f>(1+1)/(2+2)</f>
        <v>0.5</v>
      </c>
    </row>
    <row r="15" spans="1:28" s="5" customFormat="1" ht="18" hidden="1">
      <c r="A15" s="4" t="s">
        <v>23</v>
      </c>
      <c r="B15" s="13"/>
      <c r="C15" s="13"/>
      <c r="D15" s="13"/>
      <c r="E15" s="13"/>
      <c r="F15" s="13"/>
      <c r="G15" s="23" t="s">
        <v>25</v>
      </c>
      <c r="H15" s="12"/>
      <c r="I15" s="12"/>
      <c r="J15" s="23" t="s">
        <v>25</v>
      </c>
      <c r="K15" s="13"/>
      <c r="L15" s="12"/>
      <c r="M15" s="13"/>
      <c r="N15" s="13"/>
      <c r="O15" s="13"/>
      <c r="P15" s="13"/>
      <c r="Q15" s="33"/>
      <c r="R15" s="13"/>
      <c r="S15" s="13"/>
      <c r="T15" s="13"/>
      <c r="U15" s="13"/>
      <c r="V15" s="13"/>
      <c r="W15" s="18">
        <f t="shared" ref="W15" si="8">SUM(B15:T15)</f>
        <v>0</v>
      </c>
      <c r="X15" s="18"/>
      <c r="Y15" s="19">
        <f>SUMIF(B15:U15,"&gt;=0",$B$20:$U$20)</f>
        <v>0</v>
      </c>
      <c r="Z15" s="14" t="e">
        <f t="shared" si="4"/>
        <v>#DIV/0!</v>
      </c>
      <c r="AA15" s="14" t="e">
        <f t="shared" si="5"/>
        <v>#DIV/0!</v>
      </c>
      <c r="AB15" s="20"/>
    </row>
    <row r="16" spans="1:28" s="5" customFormat="1" ht="18" hidden="1">
      <c r="A16" s="4" t="s">
        <v>16</v>
      </c>
      <c r="B16" s="13"/>
      <c r="C16" s="13"/>
      <c r="D16" s="13"/>
      <c r="E16" s="13"/>
      <c r="F16" s="13"/>
      <c r="G16" s="23" t="s">
        <v>25</v>
      </c>
      <c r="H16" s="12"/>
      <c r="I16" s="12"/>
      <c r="J16" s="23" t="s">
        <v>25</v>
      </c>
      <c r="K16" s="13"/>
      <c r="L16" s="12"/>
      <c r="M16" s="13"/>
      <c r="N16" s="13"/>
      <c r="O16" s="13"/>
      <c r="P16" s="13"/>
      <c r="Q16" s="33"/>
      <c r="R16" s="13"/>
      <c r="S16" s="13"/>
      <c r="T16" s="13"/>
      <c r="U16" s="13"/>
      <c r="V16" s="13"/>
      <c r="W16" s="18">
        <f t="shared" ref="W16" si="9">SUM(B16:T16)</f>
        <v>0</v>
      </c>
      <c r="X16" s="18"/>
      <c r="Y16" s="19">
        <f>SUMIF(B16:U16,"&gt;=0",$B$20:$U$20)</f>
        <v>0</v>
      </c>
      <c r="Z16" s="14" t="e">
        <f t="shared" si="1"/>
        <v>#DIV/0!</v>
      </c>
      <c r="AA16" s="14" t="e">
        <f t="shared" si="2"/>
        <v>#DIV/0!</v>
      </c>
      <c r="AB16" s="20"/>
    </row>
    <row r="17" spans="1:28" s="11" customFormat="1" ht="18">
      <c r="A17" s="10" t="s">
        <v>2</v>
      </c>
      <c r="B17" s="27" t="s">
        <v>44</v>
      </c>
      <c r="C17" s="27" t="s">
        <v>29</v>
      </c>
      <c r="D17" s="28" t="s">
        <v>30</v>
      </c>
      <c r="E17" s="28" t="s">
        <v>48</v>
      </c>
      <c r="F17" s="30" t="s">
        <v>32</v>
      </c>
      <c r="G17" s="27" t="s">
        <v>45</v>
      </c>
      <c r="H17" s="27" t="s">
        <v>49</v>
      </c>
      <c r="I17" s="28" t="s">
        <v>34</v>
      </c>
      <c r="J17" s="28" t="s">
        <v>55</v>
      </c>
      <c r="K17" s="28" t="s">
        <v>51</v>
      </c>
      <c r="L17" s="28" t="s">
        <v>39</v>
      </c>
      <c r="M17" s="28" t="s">
        <v>54</v>
      </c>
      <c r="N17" s="27" t="s">
        <v>50</v>
      </c>
      <c r="O17" s="28" t="s">
        <v>41</v>
      </c>
      <c r="P17" s="27" t="s">
        <v>53</v>
      </c>
      <c r="Q17" s="27" t="s">
        <v>52</v>
      </c>
      <c r="R17" s="27" t="s">
        <v>47</v>
      </c>
      <c r="S17" s="27" t="s">
        <v>56</v>
      </c>
      <c r="T17" s="28" t="s">
        <v>37</v>
      </c>
      <c r="U17" s="28" t="s">
        <v>42</v>
      </c>
      <c r="V17" s="23"/>
      <c r="W17" s="18">
        <f>SUM(W5:W16)</f>
        <v>680</v>
      </c>
      <c r="X17" s="18">
        <f>SUM(X5:X16)</f>
        <v>172</v>
      </c>
      <c r="Y17" s="19">
        <f>SUM(B20:V20)</f>
        <v>20</v>
      </c>
      <c r="Z17" s="14">
        <f t="shared" ref="Z17" si="10">W17/Y17</f>
        <v>34</v>
      </c>
      <c r="AA17" s="14">
        <f>X17/Y17</f>
        <v>8.6</v>
      </c>
      <c r="AB17" s="20">
        <f>AVERAGE(AB5:AB16)</f>
        <v>0.33925838077166348</v>
      </c>
    </row>
    <row r="19" spans="1:28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8"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5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5">
        <v>1</v>
      </c>
      <c r="U20" s="15">
        <v>1</v>
      </c>
      <c r="V20" s="15"/>
    </row>
  </sheetData>
  <mergeCells count="16">
    <mergeCell ref="AB2:AB4"/>
    <mergeCell ref="B1:AB1"/>
    <mergeCell ref="AA2:AA4"/>
    <mergeCell ref="X2:X4"/>
    <mergeCell ref="Z2:Z4"/>
    <mergeCell ref="W2:W4"/>
    <mergeCell ref="J2:K2"/>
    <mergeCell ref="B2:C2"/>
    <mergeCell ref="D2:E2"/>
    <mergeCell ref="F2:G2"/>
    <mergeCell ref="H2:I2"/>
    <mergeCell ref="Y2:Y4"/>
    <mergeCell ref="L2:M2"/>
    <mergeCell ref="N2:O2"/>
    <mergeCell ref="P2:Q2"/>
    <mergeCell ref="R2:S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B23" sqref="A23:XFD24"/>
    </sheetView>
  </sheetViews>
  <sheetFormatPr baseColWidth="10" defaultRowHeight="12.75"/>
  <cols>
    <col min="1" max="1" width="12.85546875" customWidth="1"/>
    <col min="2" max="9" width="15.7109375" customWidth="1"/>
    <col min="10" max="10" width="15.7109375" style="1" customWidth="1"/>
    <col min="11" max="11" width="15.7109375" customWidth="1"/>
  </cols>
  <sheetData>
    <row r="1" spans="1:11" ht="24.95" customHeight="1">
      <c r="A1" s="26" t="s">
        <v>17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ht="24.95" customHeight="1">
      <c r="A2" s="26" t="s">
        <v>18</v>
      </c>
      <c r="B2" s="24"/>
      <c r="C2" s="24"/>
      <c r="D2" s="24"/>
      <c r="E2" s="24"/>
      <c r="F2" s="24"/>
      <c r="G2" s="24"/>
      <c r="H2" s="24"/>
      <c r="I2" s="24"/>
      <c r="J2" s="25"/>
      <c r="K2" s="24"/>
    </row>
    <row r="3" spans="1:11" ht="24.95" customHeight="1">
      <c r="A3" s="49" t="s">
        <v>0</v>
      </c>
      <c r="B3" s="16"/>
      <c r="C3" s="16"/>
      <c r="D3" s="16"/>
      <c r="E3" s="16"/>
      <c r="F3" s="16"/>
      <c r="G3" s="16"/>
      <c r="H3" s="16"/>
      <c r="I3" s="16"/>
      <c r="J3" s="21"/>
      <c r="K3" s="16"/>
    </row>
    <row r="4" spans="1:11" ht="24.95" customHeight="1">
      <c r="A4" s="49"/>
      <c r="B4" s="17"/>
      <c r="C4" s="17"/>
      <c r="D4" s="17"/>
      <c r="E4" s="17"/>
      <c r="F4" s="17"/>
      <c r="G4" s="17"/>
      <c r="H4" s="17"/>
      <c r="I4" s="17"/>
      <c r="J4" s="22"/>
      <c r="K4" s="17"/>
    </row>
    <row r="5" spans="1:11" ht="24.95" customHeight="1">
      <c r="A5" s="49" t="s">
        <v>9</v>
      </c>
      <c r="B5" s="16"/>
      <c r="C5" s="16"/>
      <c r="D5" s="16"/>
      <c r="E5" s="16"/>
      <c r="F5" s="16"/>
      <c r="G5" s="16"/>
      <c r="H5" s="16"/>
      <c r="I5" s="16"/>
      <c r="J5" s="21"/>
      <c r="K5" s="16"/>
    </row>
    <row r="6" spans="1:11" ht="24.95" customHeight="1">
      <c r="A6" s="49"/>
      <c r="B6" s="17"/>
      <c r="C6" s="17"/>
      <c r="D6" s="17"/>
      <c r="E6" s="17"/>
      <c r="F6" s="17"/>
      <c r="G6" s="17"/>
      <c r="H6" s="17"/>
      <c r="I6" s="17"/>
      <c r="J6" s="22"/>
      <c r="K6" s="17"/>
    </row>
    <row r="7" spans="1:11" ht="24.95" customHeight="1">
      <c r="A7" s="49" t="s">
        <v>14</v>
      </c>
      <c r="B7" s="16"/>
      <c r="C7" s="16"/>
      <c r="D7" s="16"/>
      <c r="E7" s="16"/>
      <c r="F7" s="16"/>
      <c r="G7" s="16"/>
      <c r="H7" s="16"/>
      <c r="I7" s="16"/>
      <c r="J7" s="21"/>
      <c r="K7" s="16"/>
    </row>
    <row r="8" spans="1:11" ht="24.95" customHeight="1">
      <c r="A8" s="49"/>
      <c r="B8" s="17"/>
      <c r="C8" s="17"/>
      <c r="D8" s="17"/>
      <c r="E8" s="17"/>
      <c r="F8" s="17"/>
      <c r="G8" s="17"/>
      <c r="H8" s="17"/>
      <c r="I8" s="17"/>
      <c r="J8" s="22"/>
      <c r="K8" s="17"/>
    </row>
    <row r="9" spans="1:11" ht="24.95" customHeight="1">
      <c r="A9" s="49" t="s">
        <v>7</v>
      </c>
      <c r="B9" s="16"/>
      <c r="C9" s="16"/>
      <c r="D9" s="16"/>
      <c r="E9" s="16"/>
      <c r="F9" s="16"/>
      <c r="G9" s="16"/>
      <c r="H9" s="16"/>
      <c r="I9" s="16"/>
      <c r="J9" s="21"/>
      <c r="K9" s="16"/>
    </row>
    <row r="10" spans="1:11" ht="24.95" customHeight="1">
      <c r="A10" s="49"/>
      <c r="B10" s="17"/>
      <c r="C10" s="17"/>
      <c r="D10" s="17"/>
      <c r="E10" s="17"/>
      <c r="F10" s="17"/>
      <c r="G10" s="17"/>
      <c r="H10" s="17"/>
      <c r="I10" s="17"/>
      <c r="J10" s="22"/>
      <c r="K10" s="17"/>
    </row>
    <row r="11" spans="1:11" ht="24.95" customHeight="1">
      <c r="A11" s="49" t="s">
        <v>1</v>
      </c>
      <c r="B11" s="16"/>
      <c r="C11" s="16"/>
      <c r="D11" s="16"/>
      <c r="E11" s="16"/>
      <c r="F11" s="16"/>
      <c r="G11" s="16"/>
      <c r="H11" s="16"/>
      <c r="I11" s="16"/>
      <c r="J11" s="21"/>
      <c r="K11" s="16"/>
    </row>
    <row r="12" spans="1:11" ht="24.95" customHeight="1">
      <c r="A12" s="49"/>
      <c r="B12" s="17"/>
      <c r="C12" s="17"/>
      <c r="D12" s="17"/>
      <c r="E12" s="17"/>
      <c r="F12" s="17"/>
      <c r="G12" s="17"/>
      <c r="H12" s="17"/>
      <c r="I12" s="17"/>
      <c r="J12" s="22"/>
      <c r="K12" s="17"/>
    </row>
    <row r="13" spans="1:11" ht="24.95" customHeight="1">
      <c r="A13" s="49" t="s">
        <v>13</v>
      </c>
      <c r="B13" s="16"/>
      <c r="C13" s="16"/>
      <c r="D13" s="16"/>
      <c r="E13" s="16"/>
      <c r="F13" s="16"/>
      <c r="G13" s="16"/>
      <c r="H13" s="16"/>
      <c r="I13" s="16"/>
      <c r="J13" s="21"/>
      <c r="K13" s="16"/>
    </row>
    <row r="14" spans="1:11" ht="24.95" customHeight="1">
      <c r="A14" s="49"/>
      <c r="B14" s="17"/>
      <c r="C14" s="17"/>
      <c r="D14" s="17"/>
      <c r="E14" s="17"/>
      <c r="F14" s="17"/>
      <c r="G14" s="17"/>
      <c r="H14" s="17"/>
      <c r="I14" s="17"/>
      <c r="J14" s="22"/>
      <c r="K14" s="17"/>
    </row>
    <row r="15" spans="1:11" ht="24.95" customHeight="1">
      <c r="A15" s="49" t="s">
        <v>10</v>
      </c>
      <c r="B15" s="16"/>
      <c r="C15" s="16"/>
      <c r="D15" s="16"/>
      <c r="E15" s="16"/>
      <c r="F15" s="16"/>
      <c r="G15" s="16"/>
      <c r="H15" s="16"/>
      <c r="I15" s="16"/>
      <c r="J15" s="21"/>
      <c r="K15" s="16"/>
    </row>
    <row r="16" spans="1:11" ht="24.95" customHeight="1">
      <c r="A16" s="49"/>
      <c r="B16" s="17"/>
      <c r="C16" s="17"/>
      <c r="D16" s="17"/>
      <c r="E16" s="17"/>
      <c r="F16" s="17"/>
      <c r="G16" s="17"/>
      <c r="H16" s="17"/>
      <c r="I16" s="17"/>
      <c r="J16" s="22"/>
      <c r="K16" s="17"/>
    </row>
    <row r="17" spans="1:11" ht="24.95" customHeight="1">
      <c r="A17" s="49" t="s">
        <v>24</v>
      </c>
      <c r="B17" s="16"/>
      <c r="C17" s="16"/>
      <c r="D17" s="16"/>
      <c r="E17" s="16"/>
      <c r="F17" s="16"/>
      <c r="G17" s="16"/>
      <c r="H17" s="16"/>
      <c r="I17" s="16"/>
      <c r="J17" s="21"/>
      <c r="K17" s="16"/>
    </row>
    <row r="18" spans="1:11" ht="24.95" customHeight="1">
      <c r="A18" s="49"/>
      <c r="B18" s="17"/>
      <c r="C18" s="17"/>
      <c r="D18" s="17"/>
      <c r="E18" s="17"/>
      <c r="F18" s="17"/>
      <c r="G18" s="17"/>
      <c r="H18" s="17"/>
      <c r="I18" s="17"/>
      <c r="J18" s="22"/>
      <c r="K18" s="17"/>
    </row>
    <row r="19" spans="1:11" ht="24.95" hidden="1" customHeight="1">
      <c r="A19" s="49" t="s">
        <v>19</v>
      </c>
      <c r="B19" s="16"/>
      <c r="C19" s="16"/>
      <c r="D19" s="16"/>
      <c r="E19" s="16"/>
      <c r="F19" s="16"/>
      <c r="G19" s="16"/>
      <c r="H19" s="16"/>
      <c r="I19" s="16"/>
      <c r="J19" s="21"/>
      <c r="K19" s="16"/>
    </row>
    <row r="20" spans="1:11" ht="24.95" hidden="1" customHeight="1">
      <c r="A20" s="49"/>
      <c r="B20" s="17"/>
      <c r="C20" s="17"/>
      <c r="D20" s="17"/>
      <c r="E20" s="17"/>
      <c r="F20" s="17"/>
      <c r="G20" s="17"/>
      <c r="H20" s="17"/>
      <c r="I20" s="17"/>
      <c r="J20" s="22"/>
      <c r="K20" s="17"/>
    </row>
    <row r="21" spans="1:11" ht="24.95" customHeight="1">
      <c r="A21" s="49" t="s">
        <v>20</v>
      </c>
      <c r="B21" s="16"/>
      <c r="C21" s="16"/>
      <c r="D21" s="16"/>
      <c r="E21" s="16"/>
      <c r="F21" s="16"/>
      <c r="G21" s="16"/>
      <c r="H21" s="16"/>
      <c r="I21" s="16"/>
      <c r="J21" s="21"/>
      <c r="K21" s="16"/>
    </row>
    <row r="22" spans="1:11" ht="24.95" customHeight="1">
      <c r="A22" s="49"/>
      <c r="B22" s="17"/>
      <c r="C22" s="17"/>
      <c r="D22" s="17"/>
      <c r="E22" s="17"/>
      <c r="F22" s="17"/>
      <c r="G22" s="17"/>
      <c r="H22" s="17"/>
      <c r="I22" s="17"/>
      <c r="J22" s="22"/>
      <c r="K22" s="17"/>
    </row>
    <row r="23" spans="1:11" ht="24.95" customHeight="1">
      <c r="A23" s="49" t="s">
        <v>16</v>
      </c>
      <c r="B23" s="16"/>
      <c r="C23" s="16"/>
      <c r="D23" s="16"/>
      <c r="E23" s="16"/>
      <c r="F23" s="16"/>
      <c r="G23" s="16"/>
      <c r="H23" s="16"/>
      <c r="I23" s="16"/>
      <c r="J23" s="21"/>
      <c r="K23" s="16"/>
    </row>
    <row r="24" spans="1:11" ht="24.95" customHeight="1">
      <c r="A24" s="49"/>
      <c r="B24" s="17"/>
      <c r="C24" s="17"/>
      <c r="D24" s="17"/>
      <c r="E24" s="17"/>
      <c r="F24" s="17"/>
      <c r="G24" s="17"/>
      <c r="H24" s="17"/>
      <c r="I24" s="17"/>
      <c r="J24" s="22"/>
      <c r="K24" s="17"/>
    </row>
  </sheetData>
  <mergeCells count="11">
    <mergeCell ref="A23:A24"/>
    <mergeCell ref="A13:A14"/>
    <mergeCell ref="A3:A4"/>
    <mergeCell ref="A5:A6"/>
    <mergeCell ref="A7:A8"/>
    <mergeCell ref="A9:A10"/>
    <mergeCell ref="A11:A12"/>
    <mergeCell ref="A19:A20"/>
    <mergeCell ref="A21:A22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lancer franc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2017-03-01T08:15:23Z</cp:lastPrinted>
  <dcterms:created xsi:type="dcterms:W3CDTF">2006-10-15T14:03:58Z</dcterms:created>
  <dcterms:modified xsi:type="dcterms:W3CDTF">2018-06-17T09:50:46Z</dcterms:modified>
</cp:coreProperties>
</file>