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480" windowHeight="11640"/>
  </bookViews>
  <sheets>
    <sheet name="Feuil1" sheetId="1" r:id="rId1"/>
    <sheet name="lancer franc" sheetId="2" state="hidden" r:id="rId2"/>
    <sheet name="Feuil2" sheetId="3" r:id="rId3"/>
    <sheet name="Feuil3" sheetId="4" r:id="rId4"/>
  </sheets>
  <calcPr calcId="125725"/>
</workbook>
</file>

<file path=xl/calcChain.xml><?xml version="1.0" encoding="utf-8"?>
<calcChain xmlns="http://schemas.openxmlformats.org/spreadsheetml/2006/main">
  <c r="U5" i="1"/>
  <c r="W5" s="1"/>
  <c r="S5"/>
  <c r="V5" s="1"/>
  <c r="Y15"/>
  <c r="X15"/>
  <c r="Y14"/>
  <c r="X14"/>
  <c r="Y7"/>
  <c r="X7"/>
  <c r="T14"/>
  <c r="T9"/>
  <c r="T8"/>
  <c r="T11"/>
  <c r="T6"/>
  <c r="T15"/>
  <c r="Y12"/>
  <c r="X12"/>
  <c r="Y6"/>
  <c r="X6"/>
  <c r="T10"/>
  <c r="T12"/>
  <c r="T16"/>
  <c r="Y16"/>
  <c r="X16"/>
  <c r="Y10"/>
  <c r="X10"/>
  <c r="Y9"/>
  <c r="X9"/>
  <c r="Y8"/>
  <c r="X8"/>
  <c r="Z8" s="1"/>
  <c r="Y11"/>
  <c r="X11"/>
  <c r="T7"/>
  <c r="T13"/>
  <c r="Z16"/>
  <c r="Y13"/>
  <c r="X13"/>
  <c r="Z13" s="1"/>
  <c r="Z14"/>
  <c r="U17"/>
  <c r="U6"/>
  <c r="U7"/>
  <c r="U8"/>
  <c r="U9"/>
  <c r="U10"/>
  <c r="U11"/>
  <c r="U12"/>
  <c r="U13"/>
  <c r="U14"/>
  <c r="S6"/>
  <c r="S7"/>
  <c r="S8"/>
  <c r="S9"/>
  <c r="S10"/>
  <c r="S11"/>
  <c r="S12"/>
  <c r="S13"/>
  <c r="S14"/>
  <c r="U15"/>
  <c r="U16"/>
  <c r="S15"/>
  <c r="S16"/>
  <c r="Z7" l="1"/>
  <c r="Z9"/>
  <c r="W9"/>
  <c r="V9"/>
  <c r="Z10"/>
  <c r="Z11"/>
  <c r="V11"/>
  <c r="W11"/>
  <c r="X17"/>
  <c r="Z12"/>
  <c r="Z6"/>
  <c r="Y17"/>
  <c r="Z15"/>
  <c r="V13"/>
  <c r="W12"/>
  <c r="W13"/>
  <c r="V14"/>
  <c r="W14"/>
  <c r="V15"/>
  <c r="V12"/>
  <c r="W15"/>
  <c r="V16"/>
  <c r="V7"/>
  <c r="V6"/>
  <c r="W10"/>
  <c r="V10"/>
  <c r="V8"/>
  <c r="W16"/>
  <c r="W7"/>
  <c r="W6"/>
  <c r="W8"/>
  <c r="Z17" l="1"/>
  <c r="T17"/>
  <c r="W17" l="1"/>
  <c r="S17"/>
  <c r="V17" s="1"/>
</calcChain>
</file>

<file path=xl/sharedStrings.xml><?xml version="1.0" encoding="utf-8"?>
<sst xmlns="http://schemas.openxmlformats.org/spreadsheetml/2006/main" count="150" uniqueCount="52">
  <si>
    <t>Karen</t>
  </si>
  <si>
    <t>Anne</t>
  </si>
  <si>
    <t>Resultats</t>
  </si>
  <si>
    <t>Domicile</t>
  </si>
  <si>
    <t>Exterieur</t>
  </si>
  <si>
    <t>Nbre de match joué</t>
  </si>
  <si>
    <t>Moyenne point/match</t>
  </si>
  <si>
    <t>Patricia</t>
  </si>
  <si>
    <t>Total points</t>
  </si>
  <si>
    <t>Stephanie</t>
  </si>
  <si>
    <t>Céline</t>
  </si>
  <si>
    <t>Moyenne faute/match</t>
  </si>
  <si>
    <t>nbre de fautes</t>
  </si>
  <si>
    <t>Genevieve</t>
  </si>
  <si>
    <t>Manue</t>
  </si>
  <si>
    <t>Reusite lancers francs</t>
  </si>
  <si>
    <t>Marlène</t>
  </si>
  <si>
    <t>Date</t>
  </si>
  <si>
    <t>Equipe</t>
  </si>
  <si>
    <t>Ophélie</t>
  </si>
  <si>
    <t>Amical</t>
  </si>
  <si>
    <t>Chemillé</t>
  </si>
  <si>
    <t>Vihiers</t>
  </si>
  <si>
    <t>St Christophe du Bois</t>
  </si>
  <si>
    <t>Les Cerqueux Somloire</t>
  </si>
  <si>
    <t>Pays argentonnais</t>
  </si>
  <si>
    <t>Cholet Renaudeau</t>
  </si>
  <si>
    <t>La poit le Pin</t>
  </si>
  <si>
    <t>RESULTATS 2018/2019</t>
  </si>
  <si>
    <t>Amélie</t>
  </si>
  <si>
    <t>Camille</t>
  </si>
  <si>
    <t>Aline</t>
  </si>
  <si>
    <t>-</t>
  </si>
  <si>
    <t>27/18</t>
  </si>
  <si>
    <t>29/51</t>
  </si>
  <si>
    <t>lancer franc reussi</t>
  </si>
  <si>
    <t>Lancer franc tenté</t>
  </si>
  <si>
    <t>27/24</t>
  </si>
  <si>
    <t>36/39</t>
  </si>
  <si>
    <t>17/8</t>
  </si>
  <si>
    <t>37/16</t>
  </si>
  <si>
    <t>34/24</t>
  </si>
  <si>
    <t>La Tessoualle</t>
  </si>
  <si>
    <t>21/28</t>
  </si>
  <si>
    <t>43/27</t>
  </si>
  <si>
    <t>27/38</t>
  </si>
  <si>
    <t>46/20</t>
  </si>
  <si>
    <t>44/27</t>
  </si>
  <si>
    <t>33/33</t>
  </si>
  <si>
    <t>32/30</t>
  </si>
  <si>
    <t>30/36</t>
  </si>
  <si>
    <t>17/40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</si>
</sst>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/>
    <xf numFmtId="0" fontId="1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0" borderId="0" xfId="0" applyFont="1"/>
    <xf numFmtId="14" fontId="0" fillId="2" borderId="1" xfId="0" applyNumberForma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/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6" borderId="1" xfId="0" applyFill="1" applyBorder="1"/>
    <xf numFmtId="0" fontId="0" fillId="7" borderId="1" xfId="0" applyFill="1" applyBorder="1"/>
    <xf numFmtId="0" fontId="2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9" fontId="3" fillId="5" borderId="1" xfId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0" fontId="1" fillId="9" borderId="1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16" fontId="3" fillId="10" borderId="1" xfId="0" quotePrefix="1" applyNumberFormat="1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tabSelected="1" zoomScale="70" zoomScaleNormal="70" workbookViewId="0">
      <pane xSplit="1" ySplit="4" topLeftCell="F5" activePane="bottomRight" state="frozen"/>
      <selection pane="topRight" activeCell="B1" sqref="B1"/>
      <selection pane="bottomLeft" activeCell="A5" sqref="A5"/>
      <selection pane="bottomRight" activeCell="T30" sqref="T30"/>
    </sheetView>
  </sheetViews>
  <sheetFormatPr baseColWidth="10" defaultRowHeight="12.75"/>
  <cols>
    <col min="1" max="1" width="17.85546875" customWidth="1"/>
    <col min="2" max="3" width="11.42578125" style="1" customWidth="1"/>
    <col min="4" max="4" width="13.85546875" style="1" customWidth="1"/>
    <col min="5" max="5" width="12" style="1" customWidth="1"/>
    <col min="6" max="6" width="11.42578125" style="1" customWidth="1"/>
    <col min="7" max="7" width="15.5703125" style="1" customWidth="1"/>
    <col min="8" max="8" width="12.7109375" style="1" customWidth="1"/>
    <col min="9" max="9" width="12" style="1" customWidth="1"/>
    <col min="10" max="10" width="11.42578125" style="1" customWidth="1"/>
    <col min="11" max="17" width="11.42578125" customWidth="1"/>
    <col min="18" max="18" width="12.85546875" hidden="1" customWidth="1"/>
    <col min="19" max="20" width="11.42578125" style="1"/>
    <col min="23" max="23" width="11.28515625" customWidth="1"/>
    <col min="24" max="25" width="11.42578125" customWidth="1"/>
    <col min="26" max="26" width="11.42578125" style="15"/>
  </cols>
  <sheetData>
    <row r="1" spans="1:26" ht="18">
      <c r="A1" s="2"/>
      <c r="B1" s="38" t="s">
        <v>28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ht="18" customHeight="1">
      <c r="B2" s="33" t="s">
        <v>22</v>
      </c>
      <c r="C2" s="34"/>
      <c r="D2" s="33" t="s">
        <v>23</v>
      </c>
      <c r="E2" s="34"/>
      <c r="F2" s="33" t="s">
        <v>24</v>
      </c>
      <c r="G2" s="34"/>
      <c r="H2" s="44" t="s">
        <v>25</v>
      </c>
      <c r="I2" s="34"/>
      <c r="J2" s="43" t="s">
        <v>26</v>
      </c>
      <c r="K2" s="43"/>
      <c r="L2" s="44" t="s">
        <v>42</v>
      </c>
      <c r="M2" s="34"/>
      <c r="N2" s="33" t="s">
        <v>21</v>
      </c>
      <c r="O2" s="34"/>
      <c r="P2" s="33" t="s">
        <v>27</v>
      </c>
      <c r="Q2" s="34"/>
      <c r="R2" s="27"/>
      <c r="S2" s="40" t="s">
        <v>8</v>
      </c>
      <c r="T2" s="40" t="s">
        <v>12</v>
      </c>
      <c r="U2" s="45" t="s">
        <v>5</v>
      </c>
      <c r="V2" s="35" t="s">
        <v>6</v>
      </c>
      <c r="W2" s="35" t="s">
        <v>11</v>
      </c>
      <c r="X2" s="35" t="s">
        <v>35</v>
      </c>
      <c r="Y2" s="35" t="s">
        <v>36</v>
      </c>
      <c r="Z2" s="35" t="s">
        <v>15</v>
      </c>
    </row>
    <row r="3" spans="1:26" ht="18" customHeight="1">
      <c r="B3" s="3" t="s">
        <v>3</v>
      </c>
      <c r="C3" s="3" t="s">
        <v>4</v>
      </c>
      <c r="D3" s="3" t="s">
        <v>3</v>
      </c>
      <c r="E3" s="3" t="s">
        <v>4</v>
      </c>
      <c r="F3" s="3" t="s">
        <v>3</v>
      </c>
      <c r="G3" s="3" t="s">
        <v>4</v>
      </c>
      <c r="H3" s="7" t="s">
        <v>3</v>
      </c>
      <c r="I3" s="3" t="s">
        <v>4</v>
      </c>
      <c r="J3" s="3" t="s">
        <v>3</v>
      </c>
      <c r="K3" s="3" t="s">
        <v>4</v>
      </c>
      <c r="L3" s="7" t="s">
        <v>3</v>
      </c>
      <c r="M3" s="3" t="s">
        <v>4</v>
      </c>
      <c r="N3" s="3" t="s">
        <v>3</v>
      </c>
      <c r="O3" s="3" t="s">
        <v>4</v>
      </c>
      <c r="P3" s="3" t="s">
        <v>3</v>
      </c>
      <c r="Q3" s="3" t="s">
        <v>4</v>
      </c>
      <c r="R3" s="3" t="s">
        <v>20</v>
      </c>
      <c r="S3" s="41"/>
      <c r="T3" s="41"/>
      <c r="U3" s="46"/>
      <c r="V3" s="36"/>
      <c r="W3" s="36"/>
      <c r="X3" s="36"/>
      <c r="Y3" s="36"/>
      <c r="Z3" s="36"/>
    </row>
    <row r="4" spans="1:26" ht="18" customHeight="1">
      <c r="B4" s="9">
        <v>43131</v>
      </c>
      <c r="C4" s="9">
        <v>43382</v>
      </c>
      <c r="D4" s="9">
        <v>43391</v>
      </c>
      <c r="E4" s="9">
        <v>43545</v>
      </c>
      <c r="F4" s="6">
        <v>43559</v>
      </c>
      <c r="G4" s="6">
        <v>43411</v>
      </c>
      <c r="H4" s="8">
        <v>43433</v>
      </c>
      <c r="I4" s="8">
        <v>43567</v>
      </c>
      <c r="J4" s="6">
        <v>43447</v>
      </c>
      <c r="K4" s="6">
        <v>43452</v>
      </c>
      <c r="L4" s="8">
        <v>43524</v>
      </c>
      <c r="M4" s="8">
        <v>43599</v>
      </c>
      <c r="N4" s="6">
        <v>43629</v>
      </c>
      <c r="O4" s="6">
        <v>43578</v>
      </c>
      <c r="P4" s="6">
        <v>43636</v>
      </c>
      <c r="Q4" s="6">
        <v>43517</v>
      </c>
      <c r="R4" s="6"/>
      <c r="S4" s="42"/>
      <c r="T4" s="42"/>
      <c r="U4" s="47"/>
      <c r="V4" s="37"/>
      <c r="W4" s="37"/>
      <c r="X4" s="37"/>
      <c r="Y4" s="37"/>
      <c r="Z4" s="37"/>
    </row>
    <row r="5" spans="1:26" s="5" customFormat="1" ht="18">
      <c r="A5" s="4" t="s">
        <v>0</v>
      </c>
      <c r="B5" s="13" t="s">
        <v>32</v>
      </c>
      <c r="C5" s="13">
        <v>0</v>
      </c>
      <c r="D5" s="13">
        <v>5</v>
      </c>
      <c r="E5" s="13" t="s">
        <v>32</v>
      </c>
      <c r="F5" s="13" t="s">
        <v>32</v>
      </c>
      <c r="G5" s="13" t="s">
        <v>32</v>
      </c>
      <c r="H5" s="12" t="s">
        <v>32</v>
      </c>
      <c r="I5" s="12"/>
      <c r="J5" s="23" t="s">
        <v>32</v>
      </c>
      <c r="K5" s="13" t="s">
        <v>32</v>
      </c>
      <c r="L5" s="12" t="s">
        <v>32</v>
      </c>
      <c r="M5" s="13"/>
      <c r="N5" s="13"/>
      <c r="O5" s="13"/>
      <c r="P5" s="13"/>
      <c r="Q5" s="13" t="s">
        <v>32</v>
      </c>
      <c r="R5" s="13"/>
      <c r="S5" s="18">
        <f>SUM(B5:R5)</f>
        <v>5</v>
      </c>
      <c r="T5" s="18"/>
      <c r="U5" s="19">
        <f t="shared" ref="U5" si="0">SUMIF(B5:R5,"&gt;=0",$B$20:$R$20)</f>
        <v>2</v>
      </c>
      <c r="V5" s="14">
        <f t="shared" ref="V5" si="1">S5/U5</f>
        <v>2.5</v>
      </c>
      <c r="W5" s="14">
        <f t="shared" ref="W5" si="2">T5/U5</f>
        <v>0</v>
      </c>
      <c r="X5" s="31"/>
      <c r="Y5" s="31"/>
      <c r="Z5" s="20"/>
    </row>
    <row r="6" spans="1:26" s="5" customFormat="1" ht="18">
      <c r="A6" s="4" t="s">
        <v>9</v>
      </c>
      <c r="B6" s="13">
        <v>4</v>
      </c>
      <c r="C6" s="13">
        <v>5</v>
      </c>
      <c r="D6" s="13">
        <v>8</v>
      </c>
      <c r="E6" s="13">
        <v>6</v>
      </c>
      <c r="F6" s="13" t="s">
        <v>32</v>
      </c>
      <c r="G6" s="13">
        <v>4</v>
      </c>
      <c r="H6" s="12" t="s">
        <v>32</v>
      </c>
      <c r="I6" s="12" t="s">
        <v>32</v>
      </c>
      <c r="J6" s="23" t="s">
        <v>32</v>
      </c>
      <c r="K6" s="13" t="s">
        <v>32</v>
      </c>
      <c r="L6" s="12">
        <v>4</v>
      </c>
      <c r="M6" s="13">
        <v>10</v>
      </c>
      <c r="N6" s="13">
        <v>10</v>
      </c>
      <c r="O6" s="13">
        <v>2</v>
      </c>
      <c r="P6" s="13">
        <v>2</v>
      </c>
      <c r="Q6" s="13">
        <v>2</v>
      </c>
      <c r="R6" s="13"/>
      <c r="S6" s="18">
        <f t="shared" ref="S6:S14" si="3">SUM(B6:R6)</f>
        <v>57</v>
      </c>
      <c r="T6" s="18">
        <f>1+1+2+2+1+1</f>
        <v>8</v>
      </c>
      <c r="U6" s="19">
        <f t="shared" ref="U6:U14" si="4">SUMIF(B6:R6,"&gt;=0",$B$20:$R$20)</f>
        <v>11</v>
      </c>
      <c r="V6" s="14">
        <f t="shared" ref="V6:V16" si="5">S6/U6</f>
        <v>5.1818181818181817</v>
      </c>
      <c r="W6" s="14">
        <f t="shared" ref="W6:W16" si="6">T6/U6</f>
        <v>0.72727272727272729</v>
      </c>
      <c r="X6" s="31">
        <f>1+0+0+0+0+0</f>
        <v>1</v>
      </c>
      <c r="Y6" s="31">
        <f>2+2+2+2+2+1</f>
        <v>11</v>
      </c>
      <c r="Z6" s="20">
        <f>X6/Y6</f>
        <v>9.0909090909090912E-2</v>
      </c>
    </row>
    <row r="7" spans="1:26" s="5" customFormat="1" ht="18">
      <c r="A7" s="4" t="s">
        <v>14</v>
      </c>
      <c r="B7" s="13" t="s">
        <v>32</v>
      </c>
      <c r="C7" s="13">
        <v>5</v>
      </c>
      <c r="D7" s="13" t="s">
        <v>32</v>
      </c>
      <c r="E7" s="13">
        <v>0</v>
      </c>
      <c r="F7" s="13">
        <v>12</v>
      </c>
      <c r="G7" s="13" t="s">
        <v>32</v>
      </c>
      <c r="H7" s="12">
        <v>5</v>
      </c>
      <c r="I7" s="12">
        <v>2</v>
      </c>
      <c r="J7" s="23">
        <v>6</v>
      </c>
      <c r="K7" s="13" t="s">
        <v>32</v>
      </c>
      <c r="L7" s="12" t="s">
        <v>32</v>
      </c>
      <c r="M7" s="13" t="s">
        <v>32</v>
      </c>
      <c r="N7" s="13">
        <v>2</v>
      </c>
      <c r="O7" s="13" t="s">
        <v>32</v>
      </c>
      <c r="P7" s="13">
        <v>2</v>
      </c>
      <c r="Q7" s="13">
        <v>0</v>
      </c>
      <c r="R7" s="13"/>
      <c r="S7" s="18">
        <f t="shared" si="3"/>
        <v>34</v>
      </c>
      <c r="T7" s="18">
        <f>2+1+3+2+1</f>
        <v>9</v>
      </c>
      <c r="U7" s="19">
        <f t="shared" si="4"/>
        <v>9</v>
      </c>
      <c r="V7" s="14">
        <f t="shared" si="5"/>
        <v>3.7777777777777777</v>
      </c>
      <c r="W7" s="14">
        <f t="shared" si="6"/>
        <v>1</v>
      </c>
      <c r="X7" s="31">
        <f>3+1+0+0</f>
        <v>4</v>
      </c>
      <c r="Y7" s="31">
        <f>6+2+1+4</f>
        <v>13</v>
      </c>
      <c r="Z7" s="20">
        <f t="shared" ref="Z7:Z17" si="7">X7/Y7</f>
        <v>0.30769230769230771</v>
      </c>
    </row>
    <row r="8" spans="1:26" s="5" customFormat="1" ht="18">
      <c r="A8" s="4" t="s">
        <v>7</v>
      </c>
      <c r="B8" s="13" t="s">
        <v>32</v>
      </c>
      <c r="C8" s="13">
        <v>2</v>
      </c>
      <c r="D8" s="13" t="s">
        <v>32</v>
      </c>
      <c r="E8" s="13" t="s">
        <v>32</v>
      </c>
      <c r="F8" s="13">
        <v>0</v>
      </c>
      <c r="G8" s="13">
        <v>0</v>
      </c>
      <c r="H8" s="12">
        <v>0</v>
      </c>
      <c r="I8" s="12" t="s">
        <v>32</v>
      </c>
      <c r="J8" s="23">
        <v>2</v>
      </c>
      <c r="K8" s="13">
        <v>4</v>
      </c>
      <c r="L8" s="12">
        <v>0</v>
      </c>
      <c r="M8" s="13">
        <v>2</v>
      </c>
      <c r="N8" s="13" t="s">
        <v>32</v>
      </c>
      <c r="O8" s="13">
        <v>0</v>
      </c>
      <c r="P8" s="13">
        <v>0</v>
      </c>
      <c r="Q8" s="13">
        <v>0</v>
      </c>
      <c r="R8" s="13"/>
      <c r="S8" s="18">
        <f t="shared" si="3"/>
        <v>10</v>
      </c>
      <c r="T8" s="18">
        <f>1+2+3+1+2+1+2+3</f>
        <v>15</v>
      </c>
      <c r="U8" s="19">
        <f t="shared" si="4"/>
        <v>11</v>
      </c>
      <c r="V8" s="14">
        <f t="shared" si="5"/>
        <v>0.90909090909090906</v>
      </c>
      <c r="W8" s="14">
        <f t="shared" si="6"/>
        <v>1.3636363636363635</v>
      </c>
      <c r="X8" s="31">
        <f>0</f>
        <v>0</v>
      </c>
      <c r="Y8" s="31">
        <f>1</f>
        <v>1</v>
      </c>
      <c r="Z8" s="20">
        <f t="shared" si="7"/>
        <v>0</v>
      </c>
    </row>
    <row r="9" spans="1:26" s="5" customFormat="1" ht="18">
      <c r="A9" s="4" t="s">
        <v>1</v>
      </c>
      <c r="B9" s="13">
        <v>2</v>
      </c>
      <c r="C9" s="13" t="s">
        <v>32</v>
      </c>
      <c r="D9" s="13" t="s">
        <v>32</v>
      </c>
      <c r="E9" s="13">
        <v>6</v>
      </c>
      <c r="F9" s="13">
        <v>4</v>
      </c>
      <c r="G9" s="13">
        <v>2</v>
      </c>
      <c r="H9" s="12">
        <v>2</v>
      </c>
      <c r="I9" s="12">
        <v>2</v>
      </c>
      <c r="J9" s="23">
        <v>0</v>
      </c>
      <c r="K9" s="13">
        <v>8</v>
      </c>
      <c r="L9" s="12">
        <v>0</v>
      </c>
      <c r="M9" s="13">
        <v>5</v>
      </c>
      <c r="N9" s="13" t="s">
        <v>32</v>
      </c>
      <c r="O9" s="13" t="s">
        <v>32</v>
      </c>
      <c r="P9" s="13">
        <v>0</v>
      </c>
      <c r="Q9" s="13" t="s">
        <v>32</v>
      </c>
      <c r="R9" s="13"/>
      <c r="S9" s="18">
        <f t="shared" si="3"/>
        <v>31</v>
      </c>
      <c r="T9" s="18">
        <f>1+4+1+2+1+2+1+4+5</f>
        <v>21</v>
      </c>
      <c r="U9" s="19">
        <f t="shared" si="4"/>
        <v>11</v>
      </c>
      <c r="V9" s="14">
        <f t="shared" ref="V9" si="8">S9/U9</f>
        <v>2.8181818181818183</v>
      </c>
      <c r="W9" s="14">
        <f t="shared" ref="W9" si="9">T9/U9</f>
        <v>1.9090909090909092</v>
      </c>
      <c r="X9" s="31">
        <f>0+1</f>
        <v>1</v>
      </c>
      <c r="Y9" s="31">
        <f>2+4</f>
        <v>6</v>
      </c>
      <c r="Z9" s="20">
        <f t="shared" si="7"/>
        <v>0.16666666666666666</v>
      </c>
    </row>
    <row r="10" spans="1:26" s="5" customFormat="1" ht="18">
      <c r="A10" s="4" t="s">
        <v>13</v>
      </c>
      <c r="B10" s="13">
        <v>4</v>
      </c>
      <c r="C10" s="13">
        <v>3</v>
      </c>
      <c r="D10" s="13" t="s">
        <v>32</v>
      </c>
      <c r="E10" s="13" t="s">
        <v>32</v>
      </c>
      <c r="F10" s="13">
        <v>4</v>
      </c>
      <c r="G10" s="13">
        <v>3</v>
      </c>
      <c r="H10" s="12">
        <v>2</v>
      </c>
      <c r="I10" s="12">
        <v>4</v>
      </c>
      <c r="J10" s="23" t="s">
        <v>32</v>
      </c>
      <c r="K10" s="13">
        <v>6</v>
      </c>
      <c r="L10" s="12">
        <v>8</v>
      </c>
      <c r="M10" s="13">
        <v>7</v>
      </c>
      <c r="N10" s="13">
        <v>2</v>
      </c>
      <c r="O10" s="13">
        <v>4</v>
      </c>
      <c r="P10" s="13" t="s">
        <v>32</v>
      </c>
      <c r="Q10" s="13" t="s">
        <v>32</v>
      </c>
      <c r="R10" s="13"/>
      <c r="S10" s="18">
        <f t="shared" si="3"/>
        <v>47</v>
      </c>
      <c r="T10" s="18">
        <f>2+1+1+1+1+1+1+4+2+3</f>
        <v>17</v>
      </c>
      <c r="U10" s="19">
        <f t="shared" si="4"/>
        <v>11</v>
      </c>
      <c r="V10" s="14">
        <f t="shared" si="5"/>
        <v>4.2727272727272725</v>
      </c>
      <c r="W10" s="14">
        <f t="shared" si="6"/>
        <v>1.5454545454545454</v>
      </c>
      <c r="X10" s="31">
        <f>3+1+2+0+0+1</f>
        <v>7</v>
      </c>
      <c r="Y10" s="31">
        <f>4+3+2+1+2+1</f>
        <v>13</v>
      </c>
      <c r="Z10" s="20">
        <f t="shared" si="7"/>
        <v>0.53846153846153844</v>
      </c>
    </row>
    <row r="11" spans="1:26" s="5" customFormat="1" ht="18">
      <c r="A11" s="4" t="s">
        <v>10</v>
      </c>
      <c r="B11" s="13">
        <v>11</v>
      </c>
      <c r="C11" s="13" t="s">
        <v>32</v>
      </c>
      <c r="D11" s="13" t="s">
        <v>32</v>
      </c>
      <c r="E11" s="13" t="s">
        <v>32</v>
      </c>
      <c r="F11" s="13">
        <v>12</v>
      </c>
      <c r="G11" s="13" t="s">
        <v>32</v>
      </c>
      <c r="H11" s="12">
        <v>15</v>
      </c>
      <c r="I11" s="12">
        <v>26</v>
      </c>
      <c r="J11" s="23">
        <v>3</v>
      </c>
      <c r="K11" s="13">
        <v>2</v>
      </c>
      <c r="L11" s="12">
        <v>5</v>
      </c>
      <c r="M11" s="13" t="s">
        <v>32</v>
      </c>
      <c r="N11" s="13">
        <v>6</v>
      </c>
      <c r="O11" s="13">
        <v>11</v>
      </c>
      <c r="P11" s="13">
        <v>2</v>
      </c>
      <c r="Q11" s="13">
        <v>4</v>
      </c>
      <c r="R11" s="13"/>
      <c r="S11" s="18">
        <f t="shared" si="3"/>
        <v>97</v>
      </c>
      <c r="T11" s="18">
        <f>3+2+2+2+3+4</f>
        <v>16</v>
      </c>
      <c r="U11" s="19">
        <f t="shared" si="4"/>
        <v>11</v>
      </c>
      <c r="V11" s="14">
        <f t="shared" ref="V11" si="10">S11/U11</f>
        <v>8.8181818181818183</v>
      </c>
      <c r="W11" s="14">
        <f t="shared" ref="W11" si="11">T11/U11</f>
        <v>1.4545454545454546</v>
      </c>
      <c r="X11" s="31">
        <f>4+1+0+4+1+0+2+3</f>
        <v>15</v>
      </c>
      <c r="Y11" s="31">
        <f>11+4+2+8+9+2+2+4</f>
        <v>42</v>
      </c>
      <c r="Z11" s="20">
        <f t="shared" si="7"/>
        <v>0.35714285714285715</v>
      </c>
    </row>
    <row r="12" spans="1:26" s="5" customFormat="1" ht="18">
      <c r="A12" s="4" t="s">
        <v>19</v>
      </c>
      <c r="B12" s="13" t="s">
        <v>32</v>
      </c>
      <c r="C12" s="13">
        <v>1</v>
      </c>
      <c r="D12" s="13">
        <v>0</v>
      </c>
      <c r="E12" s="13" t="s">
        <v>32</v>
      </c>
      <c r="F12" s="13">
        <v>6</v>
      </c>
      <c r="G12" s="13">
        <v>8</v>
      </c>
      <c r="H12" s="12">
        <v>0</v>
      </c>
      <c r="I12" s="12">
        <v>5</v>
      </c>
      <c r="J12" s="23" t="s">
        <v>32</v>
      </c>
      <c r="K12" s="13">
        <v>8</v>
      </c>
      <c r="L12" s="12">
        <v>4</v>
      </c>
      <c r="M12" s="13">
        <v>4</v>
      </c>
      <c r="N12" s="13">
        <v>4</v>
      </c>
      <c r="O12" s="13">
        <v>5</v>
      </c>
      <c r="P12" s="13" t="s">
        <v>32</v>
      </c>
      <c r="Q12" s="13">
        <v>2</v>
      </c>
      <c r="R12" s="13"/>
      <c r="S12" s="18">
        <f t="shared" si="3"/>
        <v>47</v>
      </c>
      <c r="T12" s="18">
        <f>2+1+1+2+3+1+5+3+4</f>
        <v>22</v>
      </c>
      <c r="U12" s="19">
        <f t="shared" si="4"/>
        <v>12</v>
      </c>
      <c r="V12" s="14">
        <f t="shared" ref="V12:V15" si="12">S12/U12</f>
        <v>3.9166666666666665</v>
      </c>
      <c r="W12" s="14">
        <f t="shared" ref="W12:W15" si="13">T12/U12</f>
        <v>1.8333333333333333</v>
      </c>
      <c r="X12" s="31">
        <f>1+0+1+1+0</f>
        <v>3</v>
      </c>
      <c r="Y12" s="31">
        <f>4+1+1+2+2+1</f>
        <v>11</v>
      </c>
      <c r="Z12" s="20">
        <f t="shared" si="7"/>
        <v>0.27272727272727271</v>
      </c>
    </row>
    <row r="13" spans="1:26" s="5" customFormat="1" ht="18">
      <c r="A13" s="4" t="s">
        <v>16</v>
      </c>
      <c r="B13" s="13">
        <v>5</v>
      </c>
      <c r="C13" s="13" t="s">
        <v>32</v>
      </c>
      <c r="D13" s="13">
        <v>9</v>
      </c>
      <c r="E13" s="13" t="s">
        <v>32</v>
      </c>
      <c r="F13" s="13">
        <v>0</v>
      </c>
      <c r="G13" s="13">
        <v>3</v>
      </c>
      <c r="H13" s="12" t="s">
        <v>32</v>
      </c>
      <c r="I13" s="12" t="s">
        <v>32</v>
      </c>
      <c r="J13" s="23">
        <v>0</v>
      </c>
      <c r="K13" s="13" t="s">
        <v>32</v>
      </c>
      <c r="L13" s="12">
        <v>0</v>
      </c>
      <c r="M13" s="13" t="s">
        <v>32</v>
      </c>
      <c r="N13" s="13" t="s">
        <v>32</v>
      </c>
      <c r="O13" s="13" t="s">
        <v>32</v>
      </c>
      <c r="P13" s="13" t="s">
        <v>32</v>
      </c>
      <c r="Q13" s="13" t="s">
        <v>32</v>
      </c>
      <c r="R13" s="13"/>
      <c r="S13" s="18">
        <f t="shared" si="3"/>
        <v>17</v>
      </c>
      <c r="T13" s="18">
        <f>2+2+1+1+1+1</f>
        <v>8</v>
      </c>
      <c r="U13" s="19">
        <f t="shared" si="4"/>
        <v>6</v>
      </c>
      <c r="V13" s="14">
        <f t="shared" ref="V13:V14" si="14">S13/U13</f>
        <v>2.8333333333333335</v>
      </c>
      <c r="W13" s="14">
        <f t="shared" ref="W13:W14" si="15">T13/U13</f>
        <v>1.3333333333333333</v>
      </c>
      <c r="X13" s="31">
        <f>0+1</f>
        <v>1</v>
      </c>
      <c r="Y13" s="31">
        <f>2+2</f>
        <v>4</v>
      </c>
      <c r="Z13" s="20">
        <f t="shared" si="7"/>
        <v>0.25</v>
      </c>
    </row>
    <row r="14" spans="1:26" s="5" customFormat="1" ht="18">
      <c r="A14" s="4" t="s">
        <v>29</v>
      </c>
      <c r="B14" s="13" t="s">
        <v>32</v>
      </c>
      <c r="C14" s="13">
        <v>2</v>
      </c>
      <c r="D14" s="13">
        <v>0</v>
      </c>
      <c r="E14" s="13">
        <v>3</v>
      </c>
      <c r="F14" s="13" t="s">
        <v>32</v>
      </c>
      <c r="G14" s="13" t="s">
        <v>32</v>
      </c>
      <c r="H14" s="12" t="s">
        <v>32</v>
      </c>
      <c r="I14" s="12" t="s">
        <v>32</v>
      </c>
      <c r="J14" s="23">
        <v>0</v>
      </c>
      <c r="K14" s="13" t="s">
        <v>32</v>
      </c>
      <c r="L14" s="12" t="s">
        <v>32</v>
      </c>
      <c r="M14" s="13" t="s">
        <v>32</v>
      </c>
      <c r="N14" s="13">
        <v>4</v>
      </c>
      <c r="O14" s="13" t="s">
        <v>32</v>
      </c>
      <c r="P14" s="13">
        <v>4</v>
      </c>
      <c r="Q14" s="13" t="s">
        <v>32</v>
      </c>
      <c r="R14" s="13"/>
      <c r="S14" s="18">
        <f t="shared" si="3"/>
        <v>13</v>
      </c>
      <c r="T14" s="18">
        <f>2+2+1+3+1+4</f>
        <v>13</v>
      </c>
      <c r="U14" s="19">
        <f t="shared" si="4"/>
        <v>6</v>
      </c>
      <c r="V14" s="14">
        <f t="shared" si="14"/>
        <v>2.1666666666666665</v>
      </c>
      <c r="W14" s="14">
        <f t="shared" si="15"/>
        <v>2.1666666666666665</v>
      </c>
      <c r="X14" s="31">
        <f>0+1+1</f>
        <v>2</v>
      </c>
      <c r="Y14" s="31">
        <f>4+2+2+2</f>
        <v>10</v>
      </c>
      <c r="Z14" s="20">
        <f t="shared" si="7"/>
        <v>0.2</v>
      </c>
    </row>
    <row r="15" spans="1:26" s="5" customFormat="1" ht="18">
      <c r="A15" s="4" t="s">
        <v>30</v>
      </c>
      <c r="B15" s="13">
        <v>6</v>
      </c>
      <c r="C15" s="13">
        <v>5</v>
      </c>
      <c r="D15" s="13">
        <v>7</v>
      </c>
      <c r="E15" s="13">
        <v>7</v>
      </c>
      <c r="F15" s="13">
        <v>8</v>
      </c>
      <c r="G15" s="23" t="s">
        <v>32</v>
      </c>
      <c r="H15" s="12">
        <v>8</v>
      </c>
      <c r="I15" s="12" t="s">
        <v>32</v>
      </c>
      <c r="J15" s="23">
        <v>6</v>
      </c>
      <c r="K15" s="13">
        <v>7</v>
      </c>
      <c r="L15" s="12">
        <v>16</v>
      </c>
      <c r="M15" s="13" t="s">
        <v>32</v>
      </c>
      <c r="N15" s="13">
        <v>2</v>
      </c>
      <c r="O15" s="13">
        <v>8</v>
      </c>
      <c r="P15" s="13">
        <v>7</v>
      </c>
      <c r="Q15" s="13">
        <v>10</v>
      </c>
      <c r="R15" s="13"/>
      <c r="S15" s="18">
        <f>SUM(B15:Q15)</f>
        <v>97</v>
      </c>
      <c r="T15" s="18">
        <f>1+2+1+1+1+2+1+1+1+3+1</f>
        <v>15</v>
      </c>
      <c r="U15" s="19">
        <f>SUMIF(B15:Q15,"&gt;=0",$B$20:$Q$20)</f>
        <v>13</v>
      </c>
      <c r="V15" s="14">
        <f t="shared" si="12"/>
        <v>7.4615384615384617</v>
      </c>
      <c r="W15" s="14">
        <f t="shared" si="13"/>
        <v>1.1538461538461537</v>
      </c>
      <c r="X15" s="31">
        <f>1+1+0+2+0+2+0+0+2</f>
        <v>8</v>
      </c>
      <c r="Y15" s="31">
        <f>6+4+2+2+4+4+2+2+4</f>
        <v>30</v>
      </c>
      <c r="Z15" s="20">
        <f t="shared" si="7"/>
        <v>0.26666666666666666</v>
      </c>
    </row>
    <row r="16" spans="1:26" s="5" customFormat="1" ht="18">
      <c r="A16" s="4" t="s">
        <v>31</v>
      </c>
      <c r="B16" s="13">
        <v>2</v>
      </c>
      <c r="C16" s="13">
        <v>4</v>
      </c>
      <c r="D16" s="13" t="s">
        <v>32</v>
      </c>
      <c r="E16" s="13">
        <v>5</v>
      </c>
      <c r="F16" s="13" t="s">
        <v>32</v>
      </c>
      <c r="G16" s="23">
        <v>7</v>
      </c>
      <c r="H16" s="12">
        <v>4</v>
      </c>
      <c r="I16" s="12">
        <v>5</v>
      </c>
      <c r="J16" s="23" t="s">
        <v>32</v>
      </c>
      <c r="K16" s="13">
        <v>2</v>
      </c>
      <c r="L16" s="12">
        <v>6</v>
      </c>
      <c r="M16" s="13">
        <v>4</v>
      </c>
      <c r="N16" s="13" t="s">
        <v>32</v>
      </c>
      <c r="O16" s="13">
        <v>3</v>
      </c>
      <c r="P16" s="13" t="s">
        <v>32</v>
      </c>
      <c r="Q16" s="13">
        <v>3</v>
      </c>
      <c r="R16" s="13"/>
      <c r="S16" s="18">
        <f>SUM(B16:Q16)</f>
        <v>45</v>
      </c>
      <c r="T16" s="18">
        <f>3+4+3+1+2+1+4+2+3+1</f>
        <v>24</v>
      </c>
      <c r="U16" s="19">
        <f>SUMIF(B16:Q16,"&gt;=0",$B$20:$Q$20)</f>
        <v>11</v>
      </c>
      <c r="V16" s="14">
        <f t="shared" si="5"/>
        <v>4.0909090909090908</v>
      </c>
      <c r="W16" s="14">
        <f t="shared" si="6"/>
        <v>2.1818181818181817</v>
      </c>
      <c r="X16" s="31">
        <f>1+0+2+1+1+0</f>
        <v>5</v>
      </c>
      <c r="Y16" s="31">
        <f>4+2+6+1+4+3</f>
        <v>20</v>
      </c>
      <c r="Z16" s="20">
        <f t="shared" si="7"/>
        <v>0.25</v>
      </c>
    </row>
    <row r="17" spans="1:26" s="11" customFormat="1" ht="18">
      <c r="A17" s="10" t="s">
        <v>2</v>
      </c>
      <c r="B17" s="28" t="s">
        <v>41</v>
      </c>
      <c r="C17" s="28" t="s">
        <v>33</v>
      </c>
      <c r="D17" s="29" t="s">
        <v>34</v>
      </c>
      <c r="E17" s="29" t="s">
        <v>45</v>
      </c>
      <c r="F17" s="28" t="s">
        <v>46</v>
      </c>
      <c r="G17" s="28" t="s">
        <v>37</v>
      </c>
      <c r="H17" s="29" t="s">
        <v>38</v>
      </c>
      <c r="I17" s="28" t="s">
        <v>47</v>
      </c>
      <c r="J17" s="30" t="s">
        <v>39</v>
      </c>
      <c r="K17" s="28" t="s">
        <v>40</v>
      </c>
      <c r="L17" s="28" t="s">
        <v>44</v>
      </c>
      <c r="M17" s="28" t="s">
        <v>49</v>
      </c>
      <c r="N17" s="29" t="s">
        <v>50</v>
      </c>
      <c r="O17" s="32" t="s">
        <v>48</v>
      </c>
      <c r="P17" s="29" t="s">
        <v>51</v>
      </c>
      <c r="Q17" s="29" t="s">
        <v>43</v>
      </c>
      <c r="R17" s="23"/>
      <c r="S17" s="18">
        <f>SUM(S6:S16)</f>
        <v>495</v>
      </c>
      <c r="T17" s="18">
        <f>SUM(T6:T16)</f>
        <v>168</v>
      </c>
      <c r="U17" s="19">
        <f>SUM(B20:R20)</f>
        <v>16</v>
      </c>
      <c r="V17" s="14">
        <f t="shared" ref="V17" si="16">S17/U17</f>
        <v>30.9375</v>
      </c>
      <c r="W17" s="14">
        <f>T17/U17</f>
        <v>10.5</v>
      </c>
      <c r="X17" s="31">
        <f>SUM(X6:X16)</f>
        <v>47</v>
      </c>
      <c r="Y17" s="31">
        <f>SUM(Y6:Y16)</f>
        <v>161</v>
      </c>
      <c r="Z17" s="20">
        <f t="shared" si="7"/>
        <v>0.29192546583850931</v>
      </c>
    </row>
    <row r="19" spans="1:26">
      <c r="K19" s="1"/>
      <c r="L19" s="1"/>
      <c r="M19" s="1"/>
      <c r="N19" s="1"/>
      <c r="O19" s="1"/>
      <c r="P19" s="1"/>
      <c r="Q19" s="1"/>
      <c r="R19" s="1"/>
    </row>
    <row r="20" spans="1:26">
      <c r="B20" s="1">
        <v>1</v>
      </c>
      <c r="C20" s="1">
        <v>1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5">
        <v>1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15"/>
    </row>
  </sheetData>
  <mergeCells count="17">
    <mergeCell ref="B1:Z1"/>
    <mergeCell ref="W2:W4"/>
    <mergeCell ref="T2:T4"/>
    <mergeCell ref="V2:V4"/>
    <mergeCell ref="S2:S4"/>
    <mergeCell ref="J2:K2"/>
    <mergeCell ref="B2:C2"/>
    <mergeCell ref="D2:E2"/>
    <mergeCell ref="F2:G2"/>
    <mergeCell ref="H2:I2"/>
    <mergeCell ref="U2:U4"/>
    <mergeCell ref="L2:M2"/>
    <mergeCell ref="N2:O2"/>
    <mergeCell ref="P2:Q2"/>
    <mergeCell ref="X2:X4"/>
    <mergeCell ref="Y2:Y4"/>
    <mergeCell ref="Z2:Z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opLeftCell="A13" workbookViewId="0">
      <selection activeCell="A19" sqref="A19:A20"/>
    </sheetView>
  </sheetViews>
  <sheetFormatPr baseColWidth="10" defaultRowHeight="12.75"/>
  <cols>
    <col min="1" max="1" width="12.85546875" customWidth="1"/>
    <col min="2" max="9" width="15.7109375" customWidth="1"/>
    <col min="10" max="10" width="15.7109375" style="1" customWidth="1"/>
    <col min="11" max="11" width="15.7109375" customWidth="1"/>
  </cols>
  <sheetData>
    <row r="1" spans="1:11" ht="24.95" customHeight="1">
      <c r="A1" s="26" t="s">
        <v>17</v>
      </c>
      <c r="B1" s="24"/>
      <c r="C1" s="24"/>
      <c r="D1" s="24"/>
      <c r="E1" s="24"/>
      <c r="F1" s="24"/>
      <c r="G1" s="24"/>
      <c r="H1" s="24"/>
      <c r="I1" s="24"/>
      <c r="J1" s="25"/>
      <c r="K1" s="24"/>
    </row>
    <row r="2" spans="1:11" ht="24.95" customHeight="1">
      <c r="A2" s="26" t="s">
        <v>18</v>
      </c>
      <c r="B2" s="24"/>
      <c r="C2" s="24"/>
      <c r="D2" s="24"/>
      <c r="E2" s="24"/>
      <c r="F2" s="24"/>
      <c r="G2" s="24"/>
      <c r="H2" s="24"/>
      <c r="I2" s="24"/>
      <c r="J2" s="25"/>
      <c r="K2" s="24"/>
    </row>
    <row r="3" spans="1:11" ht="24.95" customHeight="1">
      <c r="A3" s="48" t="s">
        <v>0</v>
      </c>
      <c r="B3" s="16"/>
      <c r="C3" s="16"/>
      <c r="D3" s="16"/>
      <c r="E3" s="16"/>
      <c r="F3" s="16"/>
      <c r="G3" s="16"/>
      <c r="H3" s="16"/>
      <c r="I3" s="16"/>
      <c r="J3" s="21"/>
      <c r="K3" s="16"/>
    </row>
    <row r="4" spans="1:11" ht="24.95" customHeight="1">
      <c r="A4" s="48"/>
      <c r="B4" s="17"/>
      <c r="C4" s="17"/>
      <c r="D4" s="17"/>
      <c r="E4" s="17"/>
      <c r="F4" s="17"/>
      <c r="G4" s="17"/>
      <c r="H4" s="17"/>
      <c r="I4" s="17"/>
      <c r="J4" s="22"/>
      <c r="K4" s="17"/>
    </row>
    <row r="5" spans="1:11" ht="24.95" customHeight="1">
      <c r="A5" s="48" t="s">
        <v>9</v>
      </c>
      <c r="B5" s="16"/>
      <c r="C5" s="16"/>
      <c r="D5" s="16"/>
      <c r="E5" s="16"/>
      <c r="F5" s="16"/>
      <c r="G5" s="16"/>
      <c r="H5" s="16"/>
      <c r="I5" s="16"/>
      <c r="J5" s="21"/>
      <c r="K5" s="16"/>
    </row>
    <row r="6" spans="1:11" ht="24.95" customHeight="1">
      <c r="A6" s="48"/>
      <c r="B6" s="17"/>
      <c r="C6" s="17"/>
      <c r="D6" s="17"/>
      <c r="E6" s="17"/>
      <c r="F6" s="17"/>
      <c r="G6" s="17"/>
      <c r="H6" s="17"/>
      <c r="I6" s="17"/>
      <c r="J6" s="22"/>
      <c r="K6" s="17"/>
    </row>
    <row r="7" spans="1:11" ht="24.95" customHeight="1">
      <c r="A7" s="48" t="s">
        <v>14</v>
      </c>
      <c r="B7" s="16"/>
      <c r="C7" s="16"/>
      <c r="D7" s="16"/>
      <c r="E7" s="16"/>
      <c r="F7" s="16"/>
      <c r="G7" s="16"/>
      <c r="H7" s="16"/>
      <c r="I7" s="16"/>
      <c r="J7" s="21"/>
      <c r="K7" s="16"/>
    </row>
    <row r="8" spans="1:11" ht="24.95" customHeight="1">
      <c r="A8" s="48"/>
      <c r="B8" s="17"/>
      <c r="C8" s="17"/>
      <c r="D8" s="17"/>
      <c r="E8" s="17"/>
      <c r="F8" s="17"/>
      <c r="G8" s="17"/>
      <c r="H8" s="17"/>
      <c r="I8" s="17"/>
      <c r="J8" s="22"/>
      <c r="K8" s="17"/>
    </row>
    <row r="9" spans="1:11" ht="24.95" customHeight="1">
      <c r="A9" s="48" t="s">
        <v>7</v>
      </c>
      <c r="B9" s="16"/>
      <c r="C9" s="16"/>
      <c r="D9" s="16"/>
      <c r="E9" s="16"/>
      <c r="F9" s="16"/>
      <c r="G9" s="16"/>
      <c r="H9" s="16"/>
      <c r="I9" s="16"/>
      <c r="J9" s="21"/>
      <c r="K9" s="16"/>
    </row>
    <row r="10" spans="1:11" ht="24.95" customHeight="1">
      <c r="A10" s="48"/>
      <c r="B10" s="17"/>
      <c r="C10" s="17"/>
      <c r="D10" s="17"/>
      <c r="E10" s="17"/>
      <c r="F10" s="17"/>
      <c r="G10" s="17"/>
      <c r="H10" s="17"/>
      <c r="I10" s="17"/>
      <c r="J10" s="22"/>
      <c r="K10" s="17"/>
    </row>
    <row r="11" spans="1:11" ht="24.95" customHeight="1">
      <c r="A11" s="48" t="s">
        <v>1</v>
      </c>
      <c r="B11" s="16"/>
      <c r="C11" s="16"/>
      <c r="D11" s="16"/>
      <c r="E11" s="16"/>
      <c r="F11" s="16"/>
      <c r="G11" s="16"/>
      <c r="H11" s="16"/>
      <c r="I11" s="16"/>
      <c r="J11" s="21"/>
      <c r="K11" s="16"/>
    </row>
    <row r="12" spans="1:11" ht="24.95" customHeight="1">
      <c r="A12" s="48"/>
      <c r="B12" s="17"/>
      <c r="C12" s="17"/>
      <c r="D12" s="17"/>
      <c r="E12" s="17"/>
      <c r="F12" s="17"/>
      <c r="G12" s="17"/>
      <c r="H12" s="17"/>
      <c r="I12" s="17"/>
      <c r="J12" s="22"/>
      <c r="K12" s="17"/>
    </row>
    <row r="13" spans="1:11" ht="24.95" customHeight="1">
      <c r="A13" s="48" t="s">
        <v>13</v>
      </c>
      <c r="B13" s="16"/>
      <c r="C13" s="16"/>
      <c r="D13" s="16"/>
      <c r="E13" s="16"/>
      <c r="F13" s="16"/>
      <c r="G13" s="16"/>
      <c r="H13" s="16"/>
      <c r="I13" s="16"/>
      <c r="J13" s="21"/>
      <c r="K13" s="16"/>
    </row>
    <row r="14" spans="1:11" ht="24.95" customHeight="1">
      <c r="A14" s="48"/>
      <c r="B14" s="17"/>
      <c r="C14" s="17"/>
      <c r="D14" s="17"/>
      <c r="E14" s="17"/>
      <c r="F14" s="17"/>
      <c r="G14" s="17"/>
      <c r="H14" s="17"/>
      <c r="I14" s="17"/>
      <c r="J14" s="22"/>
      <c r="K14" s="17"/>
    </row>
    <row r="15" spans="1:11" ht="24.95" customHeight="1">
      <c r="A15" s="48" t="s">
        <v>10</v>
      </c>
      <c r="B15" s="16"/>
      <c r="C15" s="16"/>
      <c r="D15" s="16"/>
      <c r="E15" s="16"/>
      <c r="F15" s="16"/>
      <c r="G15" s="16"/>
      <c r="H15" s="16"/>
      <c r="I15" s="16"/>
      <c r="J15" s="21"/>
      <c r="K15" s="16"/>
    </row>
    <row r="16" spans="1:11" ht="24.95" customHeight="1">
      <c r="A16" s="48"/>
      <c r="B16" s="17"/>
      <c r="C16" s="17"/>
      <c r="D16" s="17"/>
      <c r="E16" s="17"/>
      <c r="F16" s="17"/>
      <c r="G16" s="17"/>
      <c r="H16" s="17"/>
      <c r="I16" s="17"/>
      <c r="J16" s="22"/>
      <c r="K16" s="17"/>
    </row>
    <row r="17" spans="1:11" ht="24.95" customHeight="1">
      <c r="A17" s="48" t="s">
        <v>19</v>
      </c>
      <c r="B17" s="16"/>
      <c r="C17" s="16"/>
      <c r="D17" s="16"/>
      <c r="E17" s="16"/>
      <c r="F17" s="16"/>
      <c r="G17" s="16"/>
      <c r="H17" s="16"/>
      <c r="I17" s="16"/>
      <c r="J17" s="21"/>
      <c r="K17" s="16"/>
    </row>
    <row r="18" spans="1:11" ht="24.95" customHeight="1">
      <c r="A18" s="48"/>
      <c r="B18" s="17"/>
      <c r="C18" s="17"/>
      <c r="D18" s="17"/>
      <c r="E18" s="17"/>
      <c r="F18" s="17"/>
      <c r="G18" s="17"/>
      <c r="H18" s="17"/>
      <c r="I18" s="17"/>
      <c r="J18" s="22"/>
      <c r="K18" s="17"/>
    </row>
    <row r="19" spans="1:11" ht="24.95" customHeight="1">
      <c r="A19" s="48" t="s">
        <v>16</v>
      </c>
      <c r="B19" s="16"/>
      <c r="C19" s="16"/>
      <c r="D19" s="16"/>
      <c r="E19" s="16"/>
      <c r="F19" s="16"/>
      <c r="G19" s="16"/>
      <c r="H19" s="16"/>
      <c r="I19" s="16"/>
      <c r="J19" s="21"/>
      <c r="K19" s="16"/>
    </row>
    <row r="20" spans="1:11" ht="24.95" customHeight="1">
      <c r="A20" s="48"/>
      <c r="B20" s="17"/>
      <c r="C20" s="17"/>
      <c r="D20" s="17"/>
      <c r="E20" s="17"/>
      <c r="F20" s="17"/>
      <c r="G20" s="17"/>
      <c r="H20" s="17"/>
      <c r="I20" s="17"/>
      <c r="J20" s="22"/>
      <c r="K20" s="17"/>
    </row>
    <row r="21" spans="1:11" ht="24.95" customHeight="1">
      <c r="A21" s="48" t="s">
        <v>29</v>
      </c>
      <c r="B21" s="16"/>
      <c r="C21" s="16"/>
      <c r="D21" s="16"/>
      <c r="E21" s="16"/>
      <c r="F21" s="16"/>
      <c r="G21" s="16"/>
      <c r="H21" s="16"/>
      <c r="I21" s="16"/>
      <c r="J21" s="21"/>
      <c r="K21" s="16"/>
    </row>
    <row r="22" spans="1:11" ht="24.95" customHeight="1">
      <c r="A22" s="48"/>
      <c r="B22" s="17"/>
      <c r="C22" s="17"/>
      <c r="D22" s="17"/>
      <c r="E22" s="17"/>
      <c r="F22" s="17"/>
      <c r="G22" s="17"/>
      <c r="H22" s="17"/>
      <c r="I22" s="17"/>
      <c r="J22" s="22"/>
      <c r="K22" s="17"/>
    </row>
    <row r="23" spans="1:11" ht="24.95" customHeight="1">
      <c r="A23" s="48" t="s">
        <v>30</v>
      </c>
      <c r="B23" s="16"/>
      <c r="C23" s="16"/>
      <c r="D23" s="16"/>
      <c r="E23" s="16"/>
      <c r="F23" s="16"/>
      <c r="G23" s="16"/>
      <c r="H23" s="16"/>
      <c r="I23" s="16"/>
      <c r="J23" s="21"/>
      <c r="K23" s="16"/>
    </row>
    <row r="24" spans="1:11" ht="24.95" customHeight="1">
      <c r="A24" s="48"/>
      <c r="B24" s="17"/>
      <c r="C24" s="17"/>
      <c r="D24" s="17"/>
      <c r="E24" s="17"/>
      <c r="F24" s="17"/>
      <c r="G24" s="17"/>
      <c r="H24" s="17"/>
      <c r="I24" s="17"/>
      <c r="J24" s="22"/>
      <c r="K24" s="17"/>
    </row>
    <row r="25" spans="1:11" ht="24.95" customHeight="1">
      <c r="A25" s="48" t="s">
        <v>31</v>
      </c>
      <c r="B25" s="16"/>
      <c r="C25" s="16"/>
      <c r="D25" s="16"/>
      <c r="E25" s="16"/>
      <c r="F25" s="16"/>
      <c r="G25" s="16"/>
      <c r="H25" s="16"/>
      <c r="I25" s="16"/>
      <c r="J25" s="21"/>
      <c r="K25" s="16"/>
    </row>
    <row r="26" spans="1:11" ht="24.95" customHeight="1">
      <c r="A26" s="48"/>
      <c r="B26" s="17"/>
      <c r="C26" s="17"/>
      <c r="D26" s="17"/>
      <c r="E26" s="17"/>
      <c r="F26" s="17"/>
      <c r="G26" s="17"/>
      <c r="H26" s="17"/>
      <c r="I26" s="17"/>
      <c r="J26" s="22"/>
      <c r="K26" s="17"/>
    </row>
  </sheetData>
  <mergeCells count="12">
    <mergeCell ref="A25:A26"/>
    <mergeCell ref="A23:A24"/>
    <mergeCell ref="A13:A14"/>
    <mergeCell ref="A3:A4"/>
    <mergeCell ref="A5:A6"/>
    <mergeCell ref="A7:A8"/>
    <mergeCell ref="A9:A10"/>
    <mergeCell ref="A11:A12"/>
    <mergeCell ref="A19:A20"/>
    <mergeCell ref="A21:A22"/>
    <mergeCell ref="A15:A16"/>
    <mergeCell ref="A17:A1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Feuil1</vt:lpstr>
      <vt:lpstr>lancer franc</vt:lpstr>
      <vt:lpstr>Feuil2</vt:lpstr>
      <vt:lpstr>Feuil3</vt:lpstr>
    </vt:vector>
  </TitlesOfParts>
  <Company>FLEXTRONICS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grlkden</dc:creator>
  <cp:lastModifiedBy>Karen Denniel</cp:lastModifiedBy>
  <cp:lastPrinted>2017-03-01T08:15:23Z</cp:lastPrinted>
  <dcterms:created xsi:type="dcterms:W3CDTF">2006-10-15T14:03:58Z</dcterms:created>
  <dcterms:modified xsi:type="dcterms:W3CDTF">2019-06-20T22:34:19Z</dcterms:modified>
</cp:coreProperties>
</file>