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so\basket\SAISON 2021-2022\"/>
    </mc:Choice>
  </mc:AlternateContent>
  <xr:revisionPtr revIDLastSave="0" documentId="13_ncr:1_{10DA76A3-E945-46FF-B7AD-E8A5D61D97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ts" sheetId="1" r:id="rId1"/>
    <sheet name="lancer franc" sheetId="2" r:id="rId2"/>
    <sheet name="Feuil2" sheetId="3" r:id="rId3"/>
    <sheet name="Feuil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" i="1" l="1"/>
  <c r="X13" i="1"/>
  <c r="Y11" i="1"/>
  <c r="X11" i="1"/>
  <c r="Y7" i="1"/>
  <c r="X7" i="1"/>
  <c r="T7" i="1"/>
  <c r="T11" i="1"/>
  <c r="T13" i="1"/>
  <c r="T12" i="1"/>
  <c r="Y12" i="1"/>
  <c r="X12" i="1"/>
  <c r="Y6" i="1"/>
  <c r="X6" i="1"/>
  <c r="T9" i="1"/>
  <c r="T6" i="1"/>
  <c r="T10" i="1"/>
  <c r="Y10" i="1"/>
  <c r="X10" i="1"/>
  <c r="T8" i="1"/>
  <c r="Z8" i="1"/>
  <c r="Y5" i="1"/>
  <c r="X5" i="1"/>
  <c r="Z5" i="1" s="1"/>
  <c r="T5" i="1"/>
  <c r="U6" i="1"/>
  <c r="U7" i="1"/>
  <c r="U8" i="1"/>
  <c r="U9" i="1"/>
  <c r="U10" i="1"/>
  <c r="U11" i="1"/>
  <c r="U12" i="1"/>
  <c r="U13" i="1"/>
  <c r="S6" i="1"/>
  <c r="S7" i="1"/>
  <c r="S8" i="1"/>
  <c r="S9" i="1"/>
  <c r="S10" i="1"/>
  <c r="S11" i="1"/>
  <c r="S12" i="1"/>
  <c r="S13" i="1"/>
  <c r="Z6" i="1" l="1"/>
  <c r="W10" i="1"/>
  <c r="Z12" i="1"/>
  <c r="X14" i="1"/>
  <c r="V10" i="1"/>
  <c r="T14" i="1"/>
  <c r="Y14" i="1"/>
  <c r="Z11" i="1"/>
  <c r="U5" i="1"/>
  <c r="W5" i="1" s="1"/>
  <c r="S5" i="1"/>
  <c r="U14" i="1"/>
  <c r="W12" i="1"/>
  <c r="V5" i="1" l="1"/>
  <c r="V12" i="1"/>
  <c r="S14" i="1"/>
  <c r="Z13" i="1"/>
  <c r="Z7" i="1"/>
  <c r="W9" i="1"/>
  <c r="V9" i="1"/>
  <c r="Z10" i="1"/>
  <c r="W11" i="1"/>
  <c r="V11" i="1"/>
  <c r="V13" i="1"/>
  <c r="V7" i="1"/>
  <c r="V6" i="1"/>
  <c r="V8" i="1"/>
  <c r="W13" i="1"/>
  <c r="W7" i="1"/>
  <c r="W6" i="1"/>
  <c r="W8" i="1"/>
  <c r="Z14" i="1" l="1"/>
  <c r="W14" i="1" l="1"/>
  <c r="V14" i="1"/>
</calcChain>
</file>

<file path=xl/sharedStrings.xml><?xml version="1.0" encoding="utf-8"?>
<sst xmlns="http://schemas.openxmlformats.org/spreadsheetml/2006/main" count="102" uniqueCount="49">
  <si>
    <t>Karen</t>
  </si>
  <si>
    <t>Anne</t>
  </si>
  <si>
    <t>Resultats</t>
  </si>
  <si>
    <t>Domicile</t>
  </si>
  <si>
    <t>Exterieur</t>
  </si>
  <si>
    <t>Nbre de match joué</t>
  </si>
  <si>
    <t>Moyenne point/match</t>
  </si>
  <si>
    <t>Patricia</t>
  </si>
  <si>
    <t>Total points</t>
  </si>
  <si>
    <t>Stephanie</t>
  </si>
  <si>
    <t>Céline</t>
  </si>
  <si>
    <t>Moyenne faute/match</t>
  </si>
  <si>
    <t>nbre de fautes</t>
  </si>
  <si>
    <t>Manue</t>
  </si>
  <si>
    <t>Reusite lancers francs</t>
  </si>
  <si>
    <t>Date</t>
  </si>
  <si>
    <t>Equipe</t>
  </si>
  <si>
    <t>Ophélie</t>
  </si>
  <si>
    <t>Amical</t>
  </si>
  <si>
    <t>Chemillé</t>
  </si>
  <si>
    <t>Amélie</t>
  </si>
  <si>
    <t>lancer franc reussi</t>
  </si>
  <si>
    <t>Lancer franc tenté</t>
  </si>
  <si>
    <t>-</t>
  </si>
  <si>
    <t>Loicia</t>
  </si>
  <si>
    <t>St Augustin des Bois</t>
  </si>
  <si>
    <t>Lamboisière</t>
  </si>
  <si>
    <t>Chalonnes sur loire</t>
  </si>
  <si>
    <t>RESULTATS 2021/2022</t>
  </si>
  <si>
    <t>Toutlemonde</t>
  </si>
  <si>
    <t>Tourmelay</t>
  </si>
  <si>
    <t>Doué la Fontaine</t>
  </si>
  <si>
    <t>44/37</t>
  </si>
  <si>
    <t>36/17</t>
  </si>
  <si>
    <t>St Paul</t>
  </si>
  <si>
    <t>35/31</t>
  </si>
  <si>
    <t>50/37</t>
  </si>
  <si>
    <t>41/23</t>
  </si>
  <si>
    <t>55/35</t>
  </si>
  <si>
    <t>52/20</t>
  </si>
  <si>
    <t>Chalonnes</t>
  </si>
  <si>
    <t>Forfait</t>
  </si>
  <si>
    <t>46/35</t>
  </si>
  <si>
    <t>St paul</t>
  </si>
  <si>
    <t>25/53</t>
  </si>
  <si>
    <t>41/17</t>
  </si>
  <si>
    <t>33/24</t>
  </si>
  <si>
    <t>24/30</t>
  </si>
  <si>
    <t>64/16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</si>
</sst>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6" borderId="1" xfId="0" applyFill="1" applyBorder="1"/>
    <xf numFmtId="0" fontId="0" fillId="7" borderId="1" xfId="0" applyFill="1" applyBorder="1"/>
    <xf numFmtId="0" fontId="2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9" fontId="3" fillId="5" borderId="1" xfId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9" borderId="1" xfId="0" applyFill="1" applyBorder="1"/>
    <xf numFmtId="0" fontId="0" fillId="9" borderId="1" xfId="0" applyFill="1" applyBorder="1" applyAlignment="1">
      <alignment horizontal="center"/>
    </xf>
    <xf numFmtId="0" fontId="1" fillId="9" borderId="1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7"/>
  <sheetViews>
    <sheetView tabSelected="1" zoomScale="85" zoomScaleNormal="85" workbookViewId="0">
      <pane xSplit="1" ySplit="4" topLeftCell="H5" activePane="bottomRight" state="frozen"/>
      <selection pane="topRight" activeCell="B1" sqref="B1"/>
      <selection pane="bottomLeft" activeCell="A5" sqref="A5"/>
      <selection pane="bottomRight" activeCell="T19" sqref="T19"/>
    </sheetView>
  </sheetViews>
  <sheetFormatPr baseColWidth="10" defaultRowHeight="13.2" x14ac:dyDescent="0.25"/>
  <cols>
    <col min="1" max="1" width="17.88671875" customWidth="1"/>
    <col min="2" max="5" width="11.44140625" style="1" customWidth="1"/>
    <col min="6" max="7" width="11.44140625" style="1" hidden="1" customWidth="1"/>
    <col min="8" max="9" width="11.44140625" style="1" customWidth="1"/>
    <col min="10" max="15" width="11.44140625" customWidth="1"/>
    <col min="16" max="16" width="18.77734375" bestFit="1" customWidth="1"/>
    <col min="17" max="17" width="12.88671875" customWidth="1"/>
    <col min="18" max="18" width="12.88671875" hidden="1" customWidth="1"/>
    <col min="19" max="20" width="11.44140625" style="1"/>
    <col min="21" max="21" width="9.88671875" customWidth="1"/>
    <col min="23" max="23" width="11.33203125" customWidth="1"/>
    <col min="24" max="25" width="11.44140625" hidden="1" customWidth="1"/>
    <col min="26" max="26" width="10.109375" style="12" customWidth="1"/>
  </cols>
  <sheetData>
    <row r="1" spans="1:26" ht="17.399999999999999" x14ac:dyDescent="0.3">
      <c r="A1" s="2"/>
      <c r="B1" s="39" t="s">
        <v>28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8" customHeight="1" x14ac:dyDescent="0.3">
      <c r="B2" s="44" t="s">
        <v>25</v>
      </c>
      <c r="C2" s="35"/>
      <c r="D2" s="45" t="s">
        <v>26</v>
      </c>
      <c r="E2" s="45"/>
      <c r="F2" s="44" t="s">
        <v>27</v>
      </c>
      <c r="G2" s="35"/>
      <c r="H2" s="34" t="s">
        <v>29</v>
      </c>
      <c r="I2" s="35"/>
      <c r="J2" s="34" t="s">
        <v>30</v>
      </c>
      <c r="K2" s="35"/>
      <c r="L2" s="44" t="s">
        <v>19</v>
      </c>
      <c r="M2" s="34"/>
      <c r="N2" s="34" t="s">
        <v>40</v>
      </c>
      <c r="O2" s="35"/>
      <c r="P2" s="27" t="s">
        <v>31</v>
      </c>
      <c r="Q2" s="27" t="s">
        <v>34</v>
      </c>
      <c r="R2" s="24" t="s">
        <v>43</v>
      </c>
      <c r="S2" s="41" t="s">
        <v>8</v>
      </c>
      <c r="T2" s="41" t="s">
        <v>12</v>
      </c>
      <c r="U2" s="46" t="s">
        <v>5</v>
      </c>
      <c r="V2" s="36" t="s">
        <v>6</v>
      </c>
      <c r="W2" s="36" t="s">
        <v>11</v>
      </c>
      <c r="X2" s="36" t="s">
        <v>21</v>
      </c>
      <c r="Y2" s="36" t="s">
        <v>22</v>
      </c>
      <c r="Z2" s="36" t="s">
        <v>14</v>
      </c>
    </row>
    <row r="3" spans="1:26" ht="18" customHeight="1" x14ac:dyDescent="0.25"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6" t="s">
        <v>3</v>
      </c>
      <c r="I3" s="3" t="s">
        <v>4</v>
      </c>
      <c r="J3" s="6" t="s">
        <v>3</v>
      </c>
      <c r="K3" s="3" t="s">
        <v>4</v>
      </c>
      <c r="L3" s="3" t="s">
        <v>3</v>
      </c>
      <c r="M3" s="3" t="s">
        <v>4</v>
      </c>
      <c r="N3" s="3" t="s">
        <v>3</v>
      </c>
      <c r="O3" s="3" t="s">
        <v>4</v>
      </c>
      <c r="P3" s="3" t="s">
        <v>18</v>
      </c>
      <c r="Q3" s="3" t="s">
        <v>18</v>
      </c>
      <c r="R3" s="3" t="s">
        <v>18</v>
      </c>
      <c r="S3" s="42"/>
      <c r="T3" s="42"/>
      <c r="U3" s="47"/>
      <c r="V3" s="37"/>
      <c r="W3" s="37"/>
      <c r="X3" s="37"/>
      <c r="Y3" s="37"/>
      <c r="Z3" s="37"/>
    </row>
    <row r="4" spans="1:26" s="28" customFormat="1" ht="18" customHeight="1" x14ac:dyDescent="0.25">
      <c r="B4" s="29">
        <v>44581</v>
      </c>
      <c r="C4" s="29">
        <v>44474</v>
      </c>
      <c r="D4" s="29">
        <v>44504</v>
      </c>
      <c r="E4" s="29">
        <v>44614</v>
      </c>
      <c r="F4" s="30"/>
      <c r="G4" s="30"/>
      <c r="H4" s="31">
        <v>44525</v>
      </c>
      <c r="I4" s="31">
        <v>44642</v>
      </c>
      <c r="J4" s="31">
        <v>44586</v>
      </c>
      <c r="K4" s="31">
        <v>44714</v>
      </c>
      <c r="L4" s="30">
        <v>44679</v>
      </c>
      <c r="M4" s="30">
        <v>44700</v>
      </c>
      <c r="N4" s="30">
        <v>44658</v>
      </c>
      <c r="O4" s="30" t="s">
        <v>41</v>
      </c>
      <c r="P4" s="30">
        <v>44483</v>
      </c>
      <c r="Q4" s="30">
        <v>44496</v>
      </c>
      <c r="R4" s="30">
        <v>44693</v>
      </c>
      <c r="S4" s="43"/>
      <c r="T4" s="43"/>
      <c r="U4" s="48"/>
      <c r="V4" s="38"/>
      <c r="W4" s="38"/>
      <c r="X4" s="38"/>
      <c r="Y4" s="38"/>
      <c r="Z4" s="38"/>
    </row>
    <row r="5" spans="1:26" s="5" customFormat="1" ht="17.399999999999999" customHeight="1" x14ac:dyDescent="0.3">
      <c r="A5" s="4" t="s">
        <v>0</v>
      </c>
      <c r="B5" s="10" t="s">
        <v>23</v>
      </c>
      <c r="C5" s="10" t="s">
        <v>23</v>
      </c>
      <c r="D5" s="10">
        <v>8</v>
      </c>
      <c r="E5" s="10"/>
      <c r="F5" s="10"/>
      <c r="G5" s="10"/>
      <c r="H5" s="9">
        <v>10</v>
      </c>
      <c r="I5" s="9" t="s">
        <v>23</v>
      </c>
      <c r="J5" s="9" t="s">
        <v>23</v>
      </c>
      <c r="K5" s="10" t="s">
        <v>23</v>
      </c>
      <c r="L5" s="10" t="s">
        <v>23</v>
      </c>
      <c r="M5" s="10" t="s">
        <v>23</v>
      </c>
      <c r="N5" s="10" t="s">
        <v>23</v>
      </c>
      <c r="O5" s="32"/>
      <c r="P5" s="10" t="s">
        <v>23</v>
      </c>
      <c r="Q5" s="10">
        <v>0</v>
      </c>
      <c r="R5" s="10"/>
      <c r="S5" s="15">
        <f t="shared" ref="S5:S13" si="0">SUM(B5:R5)</f>
        <v>18</v>
      </c>
      <c r="T5" s="15">
        <f>1+1</f>
        <v>2</v>
      </c>
      <c r="U5" s="16">
        <f t="shared" ref="U5:U13" si="1">SUMIF(B5:R5,"&gt;=0",$B$17:$R$17)</f>
        <v>3</v>
      </c>
      <c r="V5" s="11">
        <f t="shared" ref="V5" si="2">S5/U5</f>
        <v>6</v>
      </c>
      <c r="W5" s="11">
        <f t="shared" ref="W5" si="3">T5/U5</f>
        <v>0.66666666666666663</v>
      </c>
      <c r="X5" s="25">
        <f>2</f>
        <v>2</v>
      </c>
      <c r="Y5" s="25">
        <f>2</f>
        <v>2</v>
      </c>
      <c r="Z5" s="17">
        <f>X5/Y5</f>
        <v>1</v>
      </c>
    </row>
    <row r="6" spans="1:26" s="5" customFormat="1" ht="17.399999999999999" x14ac:dyDescent="0.3">
      <c r="A6" s="4" t="s">
        <v>9</v>
      </c>
      <c r="B6" s="10" t="s">
        <v>23</v>
      </c>
      <c r="C6" s="10">
        <v>8</v>
      </c>
      <c r="D6" s="10">
        <v>6</v>
      </c>
      <c r="E6" s="10"/>
      <c r="F6" s="10"/>
      <c r="G6" s="10"/>
      <c r="H6" s="9">
        <v>9</v>
      </c>
      <c r="I6" s="9">
        <v>2</v>
      </c>
      <c r="J6" s="9" t="s">
        <v>23</v>
      </c>
      <c r="K6" s="10">
        <v>8</v>
      </c>
      <c r="L6" s="10">
        <v>2</v>
      </c>
      <c r="M6" s="10">
        <v>3</v>
      </c>
      <c r="N6" s="10">
        <v>5</v>
      </c>
      <c r="O6" s="32"/>
      <c r="P6" s="10">
        <v>10</v>
      </c>
      <c r="Q6" s="10">
        <v>4</v>
      </c>
      <c r="R6" s="10"/>
      <c r="S6" s="15">
        <f t="shared" si="0"/>
        <v>57</v>
      </c>
      <c r="T6" s="15">
        <f>1+2+2+1</f>
        <v>6</v>
      </c>
      <c r="U6" s="16">
        <f t="shared" si="1"/>
        <v>10</v>
      </c>
      <c r="V6" s="11">
        <f t="shared" ref="V6:V13" si="4">S6/U6</f>
        <v>5.7</v>
      </c>
      <c r="W6" s="11">
        <f t="shared" ref="W6:W13" si="5">T6/U6</f>
        <v>0.6</v>
      </c>
      <c r="X6" s="25">
        <f>3+1+1+1+1</f>
        <v>7</v>
      </c>
      <c r="Y6" s="25">
        <f>6+4+2+2+2</f>
        <v>16</v>
      </c>
      <c r="Z6" s="17">
        <f>X6/Y6</f>
        <v>0.4375</v>
      </c>
    </row>
    <row r="7" spans="1:26" s="5" customFormat="1" ht="17.399999999999999" x14ac:dyDescent="0.3">
      <c r="A7" s="4" t="s">
        <v>13</v>
      </c>
      <c r="B7" s="10" t="s">
        <v>23</v>
      </c>
      <c r="C7" s="10">
        <v>3</v>
      </c>
      <c r="D7" s="10">
        <v>11</v>
      </c>
      <c r="E7" s="10"/>
      <c r="F7" s="10"/>
      <c r="G7" s="10"/>
      <c r="H7" s="9" t="s">
        <v>23</v>
      </c>
      <c r="I7" s="9">
        <v>5</v>
      </c>
      <c r="J7" s="9" t="s">
        <v>23</v>
      </c>
      <c r="K7" s="10">
        <v>10</v>
      </c>
      <c r="L7" s="10">
        <v>2</v>
      </c>
      <c r="M7" s="10" t="s">
        <v>23</v>
      </c>
      <c r="N7" s="10" t="s">
        <v>23</v>
      </c>
      <c r="O7" s="32"/>
      <c r="P7" s="10" t="s">
        <v>23</v>
      </c>
      <c r="Q7" s="10">
        <v>9</v>
      </c>
      <c r="R7" s="10"/>
      <c r="S7" s="15">
        <f t="shared" si="0"/>
        <v>40</v>
      </c>
      <c r="T7" s="15">
        <f>3+1+1+3+1</f>
        <v>9</v>
      </c>
      <c r="U7" s="16">
        <f t="shared" si="1"/>
        <v>6</v>
      </c>
      <c r="V7" s="11">
        <f t="shared" si="4"/>
        <v>6.666666666666667</v>
      </c>
      <c r="W7" s="11">
        <f t="shared" si="5"/>
        <v>1.5</v>
      </c>
      <c r="X7" s="25">
        <f>0+2</f>
        <v>2</v>
      </c>
      <c r="Y7" s="25">
        <f>4+4</f>
        <v>8</v>
      </c>
      <c r="Z7" s="17">
        <f t="shared" ref="Z7:Z14" si="6">X7/Y7</f>
        <v>0.25</v>
      </c>
    </row>
    <row r="8" spans="1:26" s="5" customFormat="1" ht="17.399999999999999" x14ac:dyDescent="0.3">
      <c r="A8" s="4" t="s">
        <v>7</v>
      </c>
      <c r="B8" s="10">
        <v>0</v>
      </c>
      <c r="C8" s="10">
        <v>4</v>
      </c>
      <c r="D8" s="10">
        <v>0</v>
      </c>
      <c r="E8" s="10"/>
      <c r="F8" s="10"/>
      <c r="G8" s="10"/>
      <c r="H8" s="9">
        <v>0</v>
      </c>
      <c r="I8" s="9" t="s">
        <v>23</v>
      </c>
      <c r="J8" s="9">
        <v>0</v>
      </c>
      <c r="K8" s="10" t="s">
        <v>23</v>
      </c>
      <c r="L8" s="10" t="s">
        <v>23</v>
      </c>
      <c r="M8" s="10" t="s">
        <v>23</v>
      </c>
      <c r="N8" s="10" t="s">
        <v>23</v>
      </c>
      <c r="O8" s="32"/>
      <c r="P8" s="10">
        <v>0</v>
      </c>
      <c r="Q8" s="10">
        <v>2</v>
      </c>
      <c r="R8" s="10"/>
      <c r="S8" s="15">
        <f t="shared" si="0"/>
        <v>6</v>
      </c>
      <c r="T8" s="15">
        <f>2+1+2</f>
        <v>5</v>
      </c>
      <c r="U8" s="16">
        <f t="shared" si="1"/>
        <v>7</v>
      </c>
      <c r="V8" s="11">
        <f t="shared" si="4"/>
        <v>0.8571428571428571</v>
      </c>
      <c r="W8" s="11">
        <f t="shared" si="5"/>
        <v>0.7142857142857143</v>
      </c>
      <c r="X8" s="25">
        <v>0</v>
      </c>
      <c r="Y8" s="25">
        <v>2</v>
      </c>
      <c r="Z8" s="17">
        <f t="shared" si="6"/>
        <v>0</v>
      </c>
    </row>
    <row r="9" spans="1:26" s="5" customFormat="1" ht="17.399999999999999" x14ac:dyDescent="0.3">
      <c r="A9" s="4" t="s">
        <v>1</v>
      </c>
      <c r="B9" s="10">
        <v>2</v>
      </c>
      <c r="C9" s="10">
        <v>1</v>
      </c>
      <c r="D9" s="10" t="s">
        <v>23</v>
      </c>
      <c r="E9" s="10"/>
      <c r="F9" s="10"/>
      <c r="G9" s="10"/>
      <c r="H9" s="9">
        <v>6</v>
      </c>
      <c r="I9" s="9">
        <v>2</v>
      </c>
      <c r="J9" s="9">
        <v>4</v>
      </c>
      <c r="K9" s="10" t="s">
        <v>23</v>
      </c>
      <c r="L9" s="10">
        <v>4</v>
      </c>
      <c r="M9" s="10">
        <v>0</v>
      </c>
      <c r="N9" s="10">
        <v>12</v>
      </c>
      <c r="O9" s="32"/>
      <c r="P9" s="10">
        <v>3</v>
      </c>
      <c r="Q9" s="10">
        <v>0</v>
      </c>
      <c r="R9" s="10"/>
      <c r="S9" s="15">
        <f t="shared" si="0"/>
        <v>34</v>
      </c>
      <c r="T9" s="15">
        <f>1+4+1+2+1+1+3</f>
        <v>13</v>
      </c>
      <c r="U9" s="16">
        <f t="shared" si="1"/>
        <v>10</v>
      </c>
      <c r="V9" s="11">
        <f t="shared" ref="V9" si="7">S9/U9</f>
        <v>3.4</v>
      </c>
      <c r="W9" s="11">
        <f t="shared" ref="W9" si="8">T9/U9</f>
        <v>1.3</v>
      </c>
      <c r="X9" s="25"/>
      <c r="Y9" s="25">
        <v>0</v>
      </c>
      <c r="Z9" s="17"/>
    </row>
    <row r="10" spans="1:26" s="5" customFormat="1" ht="17.399999999999999" x14ac:dyDescent="0.3">
      <c r="A10" s="4" t="s">
        <v>10</v>
      </c>
      <c r="B10" s="10">
        <v>12</v>
      </c>
      <c r="C10" s="10" t="s">
        <v>23</v>
      </c>
      <c r="D10" s="10">
        <v>5</v>
      </c>
      <c r="E10" s="10"/>
      <c r="F10" s="10"/>
      <c r="G10" s="10"/>
      <c r="H10" s="9" t="s">
        <v>23</v>
      </c>
      <c r="I10" s="9">
        <v>16</v>
      </c>
      <c r="J10" s="9">
        <v>19</v>
      </c>
      <c r="K10" s="10" t="s">
        <v>23</v>
      </c>
      <c r="L10" s="10">
        <v>6</v>
      </c>
      <c r="M10" s="10" t="s">
        <v>23</v>
      </c>
      <c r="N10" s="10">
        <v>9</v>
      </c>
      <c r="O10" s="32"/>
      <c r="P10" s="10">
        <v>4</v>
      </c>
      <c r="Q10" s="10">
        <v>0</v>
      </c>
      <c r="R10" s="10"/>
      <c r="S10" s="15">
        <f t="shared" si="0"/>
        <v>71</v>
      </c>
      <c r="T10" s="15">
        <f>4+1+2+2+1+2</f>
        <v>12</v>
      </c>
      <c r="U10" s="16">
        <f t="shared" si="1"/>
        <v>8</v>
      </c>
      <c r="V10" s="11">
        <f t="shared" ref="V10" si="9">S10/U10</f>
        <v>8.875</v>
      </c>
      <c r="W10" s="11">
        <f t="shared" ref="W10" si="10">T10/U10</f>
        <v>1.5</v>
      </c>
      <c r="X10" s="25">
        <f>1+1+1+1+2</f>
        <v>6</v>
      </c>
      <c r="Y10" s="25">
        <f>4+2+6+4+2</f>
        <v>18</v>
      </c>
      <c r="Z10" s="17">
        <f t="shared" si="6"/>
        <v>0.33333333333333331</v>
      </c>
    </row>
    <row r="11" spans="1:26" s="5" customFormat="1" ht="17.399999999999999" x14ac:dyDescent="0.3">
      <c r="A11" s="4" t="s">
        <v>17</v>
      </c>
      <c r="B11" s="10">
        <v>8</v>
      </c>
      <c r="C11" s="10">
        <v>4</v>
      </c>
      <c r="D11" s="10">
        <v>4</v>
      </c>
      <c r="E11" s="10"/>
      <c r="F11" s="10"/>
      <c r="G11" s="10"/>
      <c r="H11" s="9" t="s">
        <v>23</v>
      </c>
      <c r="I11" s="9">
        <v>2</v>
      </c>
      <c r="J11" s="9">
        <v>14</v>
      </c>
      <c r="K11" s="10">
        <v>11</v>
      </c>
      <c r="L11" s="10">
        <v>1</v>
      </c>
      <c r="M11" s="10">
        <v>6</v>
      </c>
      <c r="N11" s="10">
        <v>0</v>
      </c>
      <c r="O11" s="32"/>
      <c r="P11" s="10">
        <v>2</v>
      </c>
      <c r="Q11" s="10">
        <v>2</v>
      </c>
      <c r="R11" s="10"/>
      <c r="S11" s="15">
        <f t="shared" si="0"/>
        <v>54</v>
      </c>
      <c r="T11" s="15">
        <f>5+1+2+1+1+3+1+2</f>
        <v>16</v>
      </c>
      <c r="U11" s="16">
        <f t="shared" si="1"/>
        <v>11</v>
      </c>
      <c r="V11" s="11">
        <f t="shared" ref="V11" si="11">S11/U11</f>
        <v>4.9090909090909092</v>
      </c>
      <c r="W11" s="11">
        <f t="shared" ref="W11" si="12">T11/U11</f>
        <v>1.4545454545454546</v>
      </c>
      <c r="X11" s="25">
        <f>0+0+1+0+1</f>
        <v>2</v>
      </c>
      <c r="Y11" s="25">
        <f>2+4+2+2+2</f>
        <v>12</v>
      </c>
      <c r="Z11" s="17">
        <f t="shared" si="6"/>
        <v>0.16666666666666666</v>
      </c>
    </row>
    <row r="12" spans="1:26" s="5" customFormat="1" ht="17.399999999999999" x14ac:dyDescent="0.3">
      <c r="A12" s="4" t="s">
        <v>20</v>
      </c>
      <c r="B12" s="10">
        <v>16</v>
      </c>
      <c r="C12" s="10">
        <v>6</v>
      </c>
      <c r="D12" s="10">
        <v>16</v>
      </c>
      <c r="E12" s="10"/>
      <c r="F12" s="10"/>
      <c r="G12" s="10"/>
      <c r="H12" s="9">
        <v>6</v>
      </c>
      <c r="I12" s="9">
        <v>9</v>
      </c>
      <c r="J12" s="9">
        <v>4</v>
      </c>
      <c r="K12" s="10">
        <v>15</v>
      </c>
      <c r="L12" s="10">
        <v>8</v>
      </c>
      <c r="M12" s="10">
        <v>4</v>
      </c>
      <c r="N12" s="10">
        <v>14</v>
      </c>
      <c r="O12" s="32"/>
      <c r="P12" s="10">
        <v>2</v>
      </c>
      <c r="Q12" s="10">
        <v>18</v>
      </c>
      <c r="R12" s="10"/>
      <c r="S12" s="15">
        <f t="shared" si="0"/>
        <v>118</v>
      </c>
      <c r="T12" s="15">
        <f>2+2+4+2+2+2+4</f>
        <v>18</v>
      </c>
      <c r="U12" s="16">
        <f t="shared" si="1"/>
        <v>12</v>
      </c>
      <c r="V12" s="11">
        <f t="shared" ref="V12" si="13">S12/U12</f>
        <v>9.8333333333333339</v>
      </c>
      <c r="W12" s="11">
        <f t="shared" ref="W12" si="14">T12/U12</f>
        <v>1.5</v>
      </c>
      <c r="X12" s="25">
        <f>2+0+2+2+2+0</f>
        <v>8</v>
      </c>
      <c r="Y12" s="25">
        <f>2+2+4+4+3+5</f>
        <v>20</v>
      </c>
      <c r="Z12" s="17">
        <f t="shared" si="6"/>
        <v>0.4</v>
      </c>
    </row>
    <row r="13" spans="1:26" s="5" customFormat="1" ht="17.399999999999999" x14ac:dyDescent="0.3">
      <c r="A13" s="4" t="s">
        <v>24</v>
      </c>
      <c r="B13" s="10">
        <v>14</v>
      </c>
      <c r="C13" s="10">
        <v>18</v>
      </c>
      <c r="D13" s="10" t="s">
        <v>23</v>
      </c>
      <c r="E13" s="10"/>
      <c r="F13" s="10"/>
      <c r="G13" s="20"/>
      <c r="H13" s="9">
        <v>10</v>
      </c>
      <c r="I13" s="9">
        <v>5</v>
      </c>
      <c r="J13" s="9">
        <v>14</v>
      </c>
      <c r="K13" s="10">
        <v>16</v>
      </c>
      <c r="L13" s="10">
        <v>10</v>
      </c>
      <c r="M13" s="10">
        <v>11</v>
      </c>
      <c r="N13" s="10">
        <v>6</v>
      </c>
      <c r="O13" s="32"/>
      <c r="P13" s="10">
        <v>15</v>
      </c>
      <c r="Q13" s="10" t="s">
        <v>23</v>
      </c>
      <c r="R13" s="10"/>
      <c r="S13" s="15">
        <f t="shared" si="0"/>
        <v>119</v>
      </c>
      <c r="T13" s="15">
        <f>3+3+1+1+1+2</f>
        <v>11</v>
      </c>
      <c r="U13" s="16">
        <f t="shared" si="1"/>
        <v>10</v>
      </c>
      <c r="V13" s="11">
        <f t="shared" si="4"/>
        <v>11.9</v>
      </c>
      <c r="W13" s="11">
        <f t="shared" si="5"/>
        <v>1.1000000000000001</v>
      </c>
      <c r="X13" s="25">
        <f>1+2+3+2+2+3+2+5+2</f>
        <v>22</v>
      </c>
      <c r="Y13" s="25">
        <f>6+3+3+5+4+4+4+9+2</f>
        <v>40</v>
      </c>
      <c r="Z13" s="17">
        <f t="shared" si="6"/>
        <v>0.55000000000000004</v>
      </c>
    </row>
    <row r="14" spans="1:26" s="8" customFormat="1" ht="17.399999999999999" x14ac:dyDescent="0.3">
      <c r="A14" s="7" t="s">
        <v>2</v>
      </c>
      <c r="B14" s="26" t="s">
        <v>39</v>
      </c>
      <c r="C14" s="26" t="s">
        <v>32</v>
      </c>
      <c r="D14" s="26" t="s">
        <v>36</v>
      </c>
      <c r="E14" s="33" t="s">
        <v>44</v>
      </c>
      <c r="F14" s="20"/>
      <c r="G14" s="20"/>
      <c r="H14" s="26" t="s">
        <v>37</v>
      </c>
      <c r="I14" s="26" t="s">
        <v>45</v>
      </c>
      <c r="J14" s="26" t="s">
        <v>38</v>
      </c>
      <c r="K14" s="26" t="s">
        <v>48</v>
      </c>
      <c r="L14" s="26" t="s">
        <v>46</v>
      </c>
      <c r="M14" s="33" t="s">
        <v>47</v>
      </c>
      <c r="N14" s="26" t="s">
        <v>42</v>
      </c>
      <c r="O14" s="33"/>
      <c r="P14" s="26" t="s">
        <v>33</v>
      </c>
      <c r="Q14" s="26" t="s">
        <v>35</v>
      </c>
      <c r="R14" s="20"/>
      <c r="S14" s="15">
        <f>SUM(S5:S13)</f>
        <v>517</v>
      </c>
      <c r="T14" s="15">
        <f>SUM(T4:T13)</f>
        <v>92</v>
      </c>
      <c r="U14" s="16">
        <f>SUM(B17:R17)</f>
        <v>12</v>
      </c>
      <c r="V14" s="11">
        <f t="shared" ref="V14" si="15">S14/U14</f>
        <v>43.083333333333336</v>
      </c>
      <c r="W14" s="11">
        <f>T14/U14</f>
        <v>7.666666666666667</v>
      </c>
      <c r="X14" s="25">
        <f>SUM(X5:X13)</f>
        <v>49</v>
      </c>
      <c r="Y14" s="25">
        <f>SUM(Y5:Y13)</f>
        <v>118</v>
      </c>
      <c r="Z14" s="17">
        <f t="shared" si="6"/>
        <v>0.4152542372881356</v>
      </c>
    </row>
    <row r="16" spans="1:26" x14ac:dyDescent="0.25">
      <c r="J16" s="1"/>
      <c r="K16" s="1"/>
      <c r="L16" s="1"/>
      <c r="M16" s="1"/>
      <c r="N16" s="1"/>
      <c r="O16" s="1"/>
      <c r="P16" s="1"/>
      <c r="Q16" s="1"/>
      <c r="R16" s="1"/>
    </row>
    <row r="17" spans="2:18" x14ac:dyDescent="0.25">
      <c r="B17" s="1">
        <v>1</v>
      </c>
      <c r="C17" s="1">
        <v>1</v>
      </c>
      <c r="D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/>
      <c r="P17" s="1">
        <v>1</v>
      </c>
      <c r="Q17" s="12">
        <v>1</v>
      </c>
      <c r="R17" s="12"/>
    </row>
  </sheetData>
  <mergeCells count="16">
    <mergeCell ref="N2:O2"/>
    <mergeCell ref="X2:X4"/>
    <mergeCell ref="Y2:Y4"/>
    <mergeCell ref="Z2:Z4"/>
    <mergeCell ref="B1:Z1"/>
    <mergeCell ref="W2:W4"/>
    <mergeCell ref="T2:T4"/>
    <mergeCell ref="V2:V4"/>
    <mergeCell ref="S2:S4"/>
    <mergeCell ref="B2:C2"/>
    <mergeCell ref="D2:E2"/>
    <mergeCell ref="F2:G2"/>
    <mergeCell ref="H2:I2"/>
    <mergeCell ref="U2:U4"/>
    <mergeCell ref="J2:K2"/>
    <mergeCell ref="L2:M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0"/>
  <sheetViews>
    <sheetView workbookViewId="0">
      <selection activeCell="A19" sqref="A3:A20"/>
    </sheetView>
  </sheetViews>
  <sheetFormatPr baseColWidth="10" defaultRowHeight="13.2" x14ac:dyDescent="0.25"/>
  <cols>
    <col min="1" max="1" width="12.88671875" customWidth="1"/>
    <col min="2" max="9" width="15.6640625" customWidth="1"/>
    <col min="10" max="10" width="15.6640625" style="1" customWidth="1"/>
    <col min="11" max="11" width="15.6640625" customWidth="1"/>
  </cols>
  <sheetData>
    <row r="1" spans="1:11" ht="24.9" customHeight="1" x14ac:dyDescent="0.25">
      <c r="A1" s="23" t="s">
        <v>15</v>
      </c>
      <c r="B1" s="21"/>
      <c r="C1" s="21"/>
      <c r="D1" s="21"/>
      <c r="E1" s="21"/>
      <c r="F1" s="21"/>
      <c r="G1" s="21"/>
      <c r="H1" s="21"/>
      <c r="I1" s="21"/>
      <c r="J1" s="22"/>
      <c r="K1" s="21"/>
    </row>
    <row r="2" spans="1:11" ht="24.9" customHeight="1" x14ac:dyDescent="0.25">
      <c r="A2" s="23" t="s">
        <v>16</v>
      </c>
      <c r="B2" s="21"/>
      <c r="C2" s="21"/>
      <c r="D2" s="21"/>
      <c r="E2" s="21"/>
      <c r="F2" s="21"/>
      <c r="G2" s="21"/>
      <c r="H2" s="21"/>
      <c r="I2" s="21"/>
      <c r="J2" s="22"/>
      <c r="K2" s="21"/>
    </row>
    <row r="3" spans="1:11" ht="24.9" customHeight="1" x14ac:dyDescent="0.25">
      <c r="A3" s="51" t="s">
        <v>0</v>
      </c>
      <c r="B3" s="13"/>
      <c r="C3" s="13"/>
      <c r="D3" s="13"/>
      <c r="E3" s="13"/>
      <c r="F3" s="13"/>
      <c r="G3" s="13"/>
      <c r="H3" s="13"/>
      <c r="I3" s="13"/>
      <c r="J3" s="18"/>
      <c r="K3" s="13"/>
    </row>
    <row r="4" spans="1:11" ht="24.9" customHeight="1" x14ac:dyDescent="0.25">
      <c r="A4" s="51"/>
      <c r="B4" s="14"/>
      <c r="C4" s="14"/>
      <c r="D4" s="14"/>
      <c r="E4" s="14"/>
      <c r="F4" s="14"/>
      <c r="G4" s="14"/>
      <c r="H4" s="14"/>
      <c r="I4" s="14"/>
      <c r="J4" s="19"/>
      <c r="K4" s="14"/>
    </row>
    <row r="5" spans="1:11" ht="24.9" customHeight="1" x14ac:dyDescent="0.25">
      <c r="A5" s="51" t="s">
        <v>9</v>
      </c>
      <c r="B5" s="13"/>
      <c r="C5" s="13"/>
      <c r="D5" s="13"/>
      <c r="E5" s="13"/>
      <c r="F5" s="13"/>
      <c r="G5" s="13"/>
      <c r="H5" s="13"/>
      <c r="I5" s="13"/>
      <c r="J5" s="18"/>
      <c r="K5" s="13"/>
    </row>
    <row r="6" spans="1:11" ht="24.9" customHeight="1" x14ac:dyDescent="0.25">
      <c r="A6" s="51"/>
      <c r="B6" s="14"/>
      <c r="C6" s="14"/>
      <c r="D6" s="14"/>
      <c r="E6" s="14"/>
      <c r="F6" s="14"/>
      <c r="G6" s="14"/>
      <c r="H6" s="14"/>
      <c r="I6" s="14"/>
      <c r="J6" s="19"/>
      <c r="K6" s="14"/>
    </row>
    <row r="7" spans="1:11" ht="24.9" customHeight="1" x14ac:dyDescent="0.25">
      <c r="A7" s="51" t="s">
        <v>13</v>
      </c>
      <c r="B7" s="13"/>
      <c r="C7" s="13"/>
      <c r="D7" s="13"/>
      <c r="E7" s="13"/>
      <c r="F7" s="13"/>
      <c r="G7" s="13"/>
      <c r="H7" s="13"/>
      <c r="I7" s="13"/>
      <c r="J7" s="18"/>
      <c r="K7" s="13"/>
    </row>
    <row r="8" spans="1:11" ht="24.9" customHeight="1" x14ac:dyDescent="0.25">
      <c r="A8" s="51"/>
      <c r="B8" s="14"/>
      <c r="C8" s="14"/>
      <c r="D8" s="14"/>
      <c r="E8" s="14"/>
      <c r="F8" s="14"/>
      <c r="G8" s="14"/>
      <c r="H8" s="14"/>
      <c r="I8" s="14"/>
      <c r="J8" s="19"/>
      <c r="K8" s="14"/>
    </row>
    <row r="9" spans="1:11" ht="24.9" customHeight="1" x14ac:dyDescent="0.25">
      <c r="A9" s="51" t="s">
        <v>7</v>
      </c>
      <c r="B9" s="13"/>
      <c r="C9" s="13"/>
      <c r="D9" s="13"/>
      <c r="E9" s="13"/>
      <c r="F9" s="13"/>
      <c r="G9" s="13"/>
      <c r="H9" s="13"/>
      <c r="I9" s="13"/>
      <c r="J9" s="18"/>
      <c r="K9" s="13"/>
    </row>
    <row r="10" spans="1:11" ht="24.9" customHeight="1" x14ac:dyDescent="0.25">
      <c r="A10" s="51"/>
      <c r="B10" s="14"/>
      <c r="C10" s="14"/>
      <c r="D10" s="14"/>
      <c r="E10" s="14"/>
      <c r="F10" s="14"/>
      <c r="G10" s="14"/>
      <c r="H10" s="14"/>
      <c r="I10" s="14"/>
      <c r="J10" s="19"/>
      <c r="K10" s="14"/>
    </row>
    <row r="11" spans="1:11" ht="24.9" customHeight="1" x14ac:dyDescent="0.25">
      <c r="A11" s="51" t="s">
        <v>1</v>
      </c>
      <c r="B11" s="13"/>
      <c r="C11" s="13"/>
      <c r="D11" s="13"/>
      <c r="E11" s="13"/>
      <c r="F11" s="13"/>
      <c r="G11" s="13"/>
      <c r="H11" s="13"/>
      <c r="I11" s="13"/>
      <c r="J11" s="18"/>
      <c r="K11" s="13"/>
    </row>
    <row r="12" spans="1:11" ht="24.9" customHeight="1" x14ac:dyDescent="0.25">
      <c r="A12" s="51"/>
      <c r="B12" s="14"/>
      <c r="C12" s="14"/>
      <c r="D12" s="14"/>
      <c r="E12" s="14"/>
      <c r="F12" s="14"/>
      <c r="G12" s="14"/>
      <c r="H12" s="14"/>
      <c r="I12" s="14"/>
      <c r="J12" s="19"/>
      <c r="K12" s="14"/>
    </row>
    <row r="13" spans="1:11" ht="24.9" customHeight="1" x14ac:dyDescent="0.25">
      <c r="A13" s="51" t="s">
        <v>10</v>
      </c>
      <c r="B13" s="13"/>
      <c r="C13" s="13"/>
      <c r="D13" s="13"/>
      <c r="E13" s="13"/>
      <c r="F13" s="13"/>
      <c r="G13" s="13"/>
      <c r="H13" s="13"/>
      <c r="I13" s="13"/>
      <c r="J13" s="18"/>
      <c r="K13" s="13"/>
    </row>
    <row r="14" spans="1:11" ht="24.9" customHeight="1" x14ac:dyDescent="0.25">
      <c r="A14" s="51"/>
      <c r="B14" s="14"/>
      <c r="C14" s="14"/>
      <c r="D14" s="14"/>
      <c r="E14" s="14"/>
      <c r="F14" s="14"/>
      <c r="G14" s="14"/>
      <c r="H14" s="14"/>
      <c r="I14" s="14"/>
      <c r="J14" s="19"/>
      <c r="K14" s="14"/>
    </row>
    <row r="15" spans="1:11" ht="24.9" customHeight="1" x14ac:dyDescent="0.25">
      <c r="A15" s="51" t="s">
        <v>17</v>
      </c>
      <c r="B15" s="13"/>
      <c r="C15" s="13"/>
      <c r="D15" s="13"/>
      <c r="E15" s="13"/>
      <c r="F15" s="13"/>
      <c r="G15" s="13"/>
      <c r="H15" s="13"/>
      <c r="I15" s="13"/>
      <c r="J15" s="18"/>
      <c r="K15" s="13"/>
    </row>
    <row r="16" spans="1:11" ht="24.9" customHeight="1" x14ac:dyDescent="0.25">
      <c r="A16" s="51"/>
      <c r="B16" s="14"/>
      <c r="C16" s="14"/>
      <c r="D16" s="14"/>
      <c r="E16" s="14"/>
      <c r="F16" s="14"/>
      <c r="G16" s="14"/>
      <c r="H16" s="14"/>
      <c r="I16" s="14"/>
      <c r="J16" s="19"/>
      <c r="K16" s="14"/>
    </row>
    <row r="17" spans="1:11" ht="24.9" customHeight="1" x14ac:dyDescent="0.25">
      <c r="A17" s="49" t="s">
        <v>20</v>
      </c>
      <c r="B17" s="13"/>
      <c r="C17" s="13"/>
      <c r="D17" s="13"/>
      <c r="E17" s="13"/>
      <c r="F17" s="13"/>
      <c r="G17" s="13"/>
      <c r="H17" s="13"/>
      <c r="I17" s="13"/>
      <c r="J17" s="18"/>
      <c r="K17" s="13"/>
    </row>
    <row r="18" spans="1:11" ht="24.9" customHeight="1" x14ac:dyDescent="0.25">
      <c r="A18" s="50"/>
      <c r="B18" s="14"/>
      <c r="C18" s="14"/>
      <c r="D18" s="14"/>
      <c r="E18" s="14"/>
      <c r="F18" s="14"/>
      <c r="G18" s="14"/>
      <c r="H18" s="14"/>
      <c r="I18" s="14"/>
      <c r="J18" s="19"/>
      <c r="K18" s="14"/>
    </row>
    <row r="19" spans="1:11" ht="24.9" customHeight="1" x14ac:dyDescent="0.25">
      <c r="A19" s="51" t="s">
        <v>24</v>
      </c>
      <c r="B19" s="13"/>
      <c r="C19" s="13"/>
      <c r="D19" s="13"/>
      <c r="E19" s="13"/>
      <c r="F19" s="13"/>
      <c r="G19" s="13"/>
      <c r="H19" s="13"/>
      <c r="I19" s="13"/>
      <c r="J19" s="18"/>
      <c r="K19" s="13"/>
    </row>
    <row r="20" spans="1:11" ht="24.9" customHeight="1" x14ac:dyDescent="0.25">
      <c r="A20" s="51"/>
      <c r="B20" s="14"/>
      <c r="C20" s="14"/>
      <c r="D20" s="14"/>
      <c r="E20" s="14"/>
      <c r="F20" s="14"/>
      <c r="G20" s="14"/>
      <c r="H20" s="14"/>
      <c r="I20" s="14"/>
      <c r="J20" s="19"/>
      <c r="K20" s="14"/>
    </row>
  </sheetData>
  <mergeCells count="9">
    <mergeCell ref="A17:A18"/>
    <mergeCell ref="A19:A20"/>
    <mergeCell ref="A13:A14"/>
    <mergeCell ref="A15:A16"/>
    <mergeCell ref="A3:A4"/>
    <mergeCell ref="A5:A6"/>
    <mergeCell ref="A7:A8"/>
    <mergeCell ref="A9:A10"/>
    <mergeCell ref="A11:A1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resultats</vt:lpstr>
      <vt:lpstr>lancer franc</vt:lpstr>
      <vt:lpstr>Feuil2</vt:lpstr>
      <vt:lpstr>Feuil3</vt:lpstr>
    </vt:vector>
  </TitlesOfParts>
  <Company>FLEXTRONICS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grlkden</dc:creator>
  <cp:lastModifiedBy>Karen DENNIEL</cp:lastModifiedBy>
  <cp:lastPrinted>2021-10-05T16:33:57Z</cp:lastPrinted>
  <dcterms:created xsi:type="dcterms:W3CDTF">2006-10-15T14:03:58Z</dcterms:created>
  <dcterms:modified xsi:type="dcterms:W3CDTF">2022-06-06T14:09:40Z</dcterms:modified>
</cp:coreProperties>
</file>